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ontigo-my.sharepoint.com/personal/ekisseleva_qontigo_com/Documents/Documents/Elena/METHODOLOGY/STOXX/Select Dividend/WeightFactor/"/>
    </mc:Choice>
  </mc:AlternateContent>
  <xr:revisionPtr revIDLastSave="636" documentId="8_{43B92B6A-62A8-45E6-AD89-A9BCDC9220CE}" xr6:coauthVersionLast="47" xr6:coauthVersionMax="47" xr10:uidLastSave="{96572B00-8BE8-4A31-BB98-72302704DC27}"/>
  <bookViews>
    <workbookView xWindow="-120" yWindow="-120" windowWidth="29040" windowHeight="15720" xr2:uid="{00000000-000D-0000-FFFF-FFFF00000000}"/>
  </bookViews>
  <sheets>
    <sheet name="New weight factor calculation" sheetId="2" r:id="rId1"/>
  </sheets>
  <definedNames>
    <definedName name="_xlnm._FilterDatabase" localSheetId="0" hidden="1">'New weight factor calculation'!$AM$4:$AV$66</definedName>
  </definedNames>
  <calcPr calcId="191029" iterate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" i="2" l="1"/>
  <c r="B9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6" i="2"/>
  <c r="AG5" i="2"/>
  <c r="B7" i="2" l="1"/>
  <c r="AF35" i="2"/>
  <c r="B5" i="2" s="1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6" i="2"/>
  <c r="B6" i="2" l="1"/>
  <c r="B8" i="2" s="1"/>
  <c r="B10" i="2" s="1"/>
  <c r="B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Elena Kisseleva</author>
  </authors>
  <commentList>
    <comment ref="A5" authorId="0" shapeId="0" xr:uid="{43D11A74-87AC-4FFB-A4F3-F0BA7B33FA33}">
      <text>
        <r>
          <rPr>
            <sz val="9"/>
            <color indexed="81"/>
            <rFont val="Tahoma"/>
            <family val="2"/>
          </rPr>
          <t xml:space="preserve">Di = net dividend on cut-off date of current selection list of replacement company (i)
pi = closing price on cut-off date of current selection list of replacement company (i) </t>
        </r>
      </text>
    </comment>
    <comment ref="A6" authorId="0" shapeId="0" xr:uid="{1DBBAFDD-D7D6-4A83-94D8-CBCACC19A8A9}">
      <text>
        <r>
          <rPr>
            <sz val="9"/>
            <color indexed="81"/>
            <rFont val="Tahoma"/>
            <family val="2"/>
          </rPr>
          <t>Di = net dividend on cut-off date of current selection list of replacement company (i)
pi = closing price on cut-off date of current selection list of replacement company (i)
Dj = net dividend on cut-off date of the current selection list of index component (j) remaining in the new index composition
pj = closing price on cut-off date of the current selection list of index component (j) remaining in the new index composition</t>
        </r>
      </text>
    </comment>
    <comment ref="A7" authorId="0" shapeId="0" xr:uid="{511E502C-67F3-41C7-8F58-AAFB0D8EF6CC}">
      <text>
        <r>
          <rPr>
            <sz val="9"/>
            <color indexed="81"/>
            <rFont val="Tahoma"/>
            <family val="2"/>
          </rPr>
          <t>wfjt = weighting factor of index component (j) at time (t)
pj,t = closing price of index component (j) at time (t)
cfjt = weighting cap factor of index component (j) at time (t)</t>
        </r>
      </text>
    </comment>
    <comment ref="A8" authorId="0" shapeId="0" xr:uid="{E0450D50-F309-4357-A354-94F1197FEB11}">
      <text>
        <r>
          <rPr>
            <sz val="9"/>
            <color indexed="81"/>
            <rFont val="Tahoma"/>
            <family val="2"/>
          </rPr>
          <t xml:space="preserve">wi = weight of replacement company (i) 
</t>
        </r>
      </text>
    </comment>
    <comment ref="A9" authorId="0" shapeId="0" xr:uid="{1C8A4C8B-C73C-4235-BCD1-346BC7C1A357}">
      <text>
        <r>
          <rPr>
            <sz val="9"/>
            <color indexed="81"/>
            <rFont val="Tahoma"/>
            <family val="2"/>
          </rPr>
          <t xml:space="preserve">pit = closing price of replacement company (i) at time (t) </t>
        </r>
      </text>
    </comment>
    <comment ref="A10" authorId="0" shapeId="0" xr:uid="{5981087A-BBBD-4028-BC26-2C77707CCD7E}">
      <text>
        <r>
          <rPr>
            <sz val="9"/>
            <color indexed="81"/>
            <rFont val="Tahoma"/>
            <family val="2"/>
          </rPr>
          <t>wh = sum of weights of the replacement companies</t>
        </r>
      </text>
    </comment>
    <comment ref="A11" authorId="0" shapeId="0" xr:uid="{0F6CC545-8AB3-40EA-8D1B-CA1E3192041C}">
      <text>
        <r>
          <rPr>
            <sz val="9"/>
            <color indexed="81"/>
            <rFont val="Tahoma"/>
            <family val="2"/>
          </rPr>
          <t xml:space="preserve">wfit = weighting factor of replacement (i) at time (t) </t>
        </r>
      </text>
    </comment>
  </commentList>
</comments>
</file>

<file path=xl/sharedStrings.xml><?xml version="1.0" encoding="utf-8"?>
<sst xmlns="http://schemas.openxmlformats.org/spreadsheetml/2006/main" count="276" uniqueCount="120">
  <si>
    <t>ISIN</t>
  </si>
  <si>
    <t>Sedol</t>
  </si>
  <si>
    <t>RIC</t>
  </si>
  <si>
    <t>Int.Key</t>
  </si>
  <si>
    <t>Company Name</t>
  </si>
  <si>
    <t>Country</t>
  </si>
  <si>
    <t>Currency</t>
  </si>
  <si>
    <t>Component</t>
  </si>
  <si>
    <t>Industry</t>
  </si>
  <si>
    <t>Supersector</t>
  </si>
  <si>
    <t>Sector</t>
  </si>
  <si>
    <t>Subsector</t>
  </si>
  <si>
    <t>Rank (Final)</t>
  </si>
  <si>
    <t>Net Dividend Yield</t>
  </si>
  <si>
    <t>Country Dividend Yield</t>
  </si>
  <si>
    <t>Regional Dividend Yield</t>
  </si>
  <si>
    <t>Comments</t>
  </si>
  <si>
    <t>Y</t>
  </si>
  <si>
    <t/>
  </si>
  <si>
    <t>Index_Close_not_rounded</t>
  </si>
  <si>
    <t>Index_Close</t>
  </si>
  <si>
    <t>Index_Value_low</t>
  </si>
  <si>
    <t>Index_Value_high</t>
  </si>
  <si>
    <t>Index_Settlement_Value</t>
  </si>
  <si>
    <t>Index_Open_Quotation</t>
  </si>
  <si>
    <t>Weight</t>
  </si>
  <si>
    <t>Mcap_Units_Index_Currency</t>
  </si>
  <si>
    <t>FX_local_to_Index_Currency</t>
  </si>
  <si>
    <t>Close_unadjusted_local</t>
  </si>
  <si>
    <t>Weightfactor</t>
  </si>
  <si>
    <t>Capfactor</t>
  </si>
  <si>
    <t>Free_Float</t>
  </si>
  <si>
    <t>Shares</t>
  </si>
  <si>
    <t>Instrument_Name</t>
  </si>
  <si>
    <t>Internal_Key</t>
  </si>
  <si>
    <t>Index_Divisor</t>
  </si>
  <si>
    <t>Index_Mcap_Units</t>
  </si>
  <si>
    <t>Index_Float</t>
  </si>
  <si>
    <t>Index_Component_Count</t>
  </si>
  <si>
    <t>Index_Currency</t>
  </si>
  <si>
    <t>Index_Type</t>
  </si>
  <si>
    <t>Index_ISIN</t>
  </si>
  <si>
    <t>Index_Name</t>
  </si>
  <si>
    <t>Index_Symbol</t>
  </si>
  <si>
    <t>Date</t>
  </si>
  <si>
    <t>DELETION</t>
  </si>
  <si>
    <t>ADDITION</t>
  </si>
  <si>
    <t>Company 1</t>
  </si>
  <si>
    <t>Company 2</t>
  </si>
  <si>
    <t>Company 3</t>
  </si>
  <si>
    <t>Company 4</t>
  </si>
  <si>
    <t>Company 5</t>
  </si>
  <si>
    <t>Company 6</t>
  </si>
  <si>
    <t>Company 7</t>
  </si>
  <si>
    <t>Company 8</t>
  </si>
  <si>
    <t>Company 9</t>
  </si>
  <si>
    <t>Company 10</t>
  </si>
  <si>
    <t>Company 11</t>
  </si>
  <si>
    <t>Company 12</t>
  </si>
  <si>
    <t>Company 13</t>
  </si>
  <si>
    <t>Company 14</t>
  </si>
  <si>
    <t>Company 15</t>
  </si>
  <si>
    <t>Company 16</t>
  </si>
  <si>
    <t>Company 17</t>
  </si>
  <si>
    <t>Company 18</t>
  </si>
  <si>
    <t>Company 19</t>
  </si>
  <si>
    <t>Company 20</t>
  </si>
  <si>
    <t>Company 21</t>
  </si>
  <si>
    <t>Company 22</t>
  </si>
  <si>
    <t>Company 23</t>
  </si>
  <si>
    <t>Company 24</t>
  </si>
  <si>
    <t>Company 25</t>
  </si>
  <si>
    <t>Company 26</t>
  </si>
  <si>
    <t>Company 27</t>
  </si>
  <si>
    <t>Company 28</t>
  </si>
  <si>
    <t>Company 29</t>
  </si>
  <si>
    <t>Company 30</t>
  </si>
  <si>
    <t>Company 31</t>
  </si>
  <si>
    <t>Company 32</t>
  </si>
  <si>
    <t>Company 33</t>
  </si>
  <si>
    <t>Company 34</t>
  </si>
  <si>
    <t>Company 35</t>
  </si>
  <si>
    <t>Company 36</t>
  </si>
  <si>
    <t>Company 37</t>
  </si>
  <si>
    <t>Company 38</t>
  </si>
  <si>
    <t>Company 39</t>
  </si>
  <si>
    <t>Company 40</t>
  </si>
  <si>
    <t>Company 41</t>
  </si>
  <si>
    <t>Company 42</t>
  </si>
  <si>
    <t>Company 43</t>
  </si>
  <si>
    <t>Company 44</t>
  </si>
  <si>
    <t>Company 45</t>
  </si>
  <si>
    <t>Company 46</t>
  </si>
  <si>
    <t>Company 47</t>
  </si>
  <si>
    <t>Company 48</t>
  </si>
  <si>
    <t>Company 49</t>
  </si>
  <si>
    <t>Company 50</t>
  </si>
  <si>
    <t>Company 51</t>
  </si>
  <si>
    <t>Company 52</t>
  </si>
  <si>
    <t>Company 53</t>
  </si>
  <si>
    <t>Company 54</t>
  </si>
  <si>
    <t>Company 55</t>
  </si>
  <si>
    <t>Company 56</t>
  </si>
  <si>
    <t>Company 57</t>
  </si>
  <si>
    <t>Company 58</t>
  </si>
  <si>
    <t>Company 59</t>
  </si>
  <si>
    <t>Company 60</t>
  </si>
  <si>
    <t>Current Selection List</t>
  </si>
  <si>
    <t>wfj * pj* cfj</t>
  </si>
  <si>
    <t>wi =</t>
  </si>
  <si>
    <t>1-wh =</t>
  </si>
  <si>
    <t>Di/pi =</t>
  </si>
  <si>
    <t>Formula</t>
  </si>
  <si>
    <t>Values</t>
  </si>
  <si>
    <t>Σ(Dj/pj)+Σ(Di/pi) =</t>
  </si>
  <si>
    <t>Σ wfjt*pjt*cfjt =</t>
  </si>
  <si>
    <t>pit =</t>
  </si>
  <si>
    <t>wfit =</t>
  </si>
  <si>
    <t>Close composition file from the day before the Index Update publication</t>
  </si>
  <si>
    <t>New weight factor calculation due to Fast Exit - chapter 10.1.4: https://www.stoxx.com/document/Indices/Common/Indexguide/stoxx_index_guide.pdf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</si>
</sst>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000"/>
    <numFmt numFmtId="165" formatCode="_(* #,##0_);_(* \(#,##0\);_(* &quot;-&quot;??_);_(@_)"/>
    <numFmt numFmtId="166" formatCode="0.000000%"/>
    <numFmt numFmtId="168" formatCode="0.00000"/>
  </numFmts>
  <fonts count="12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0" tint="-4.9989318521683403E-2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3" fillId="0" borderId="0" xfId="3" applyFont="1"/>
    <xf numFmtId="14" fontId="3" fillId="3" borderId="1" xfId="3" applyNumberFormat="1" applyFont="1" applyFill="1" applyBorder="1"/>
    <xf numFmtId="0" fontId="3" fillId="3" borderId="1" xfId="3" applyFont="1" applyFill="1" applyBorder="1"/>
    <xf numFmtId="164" fontId="3" fillId="3" borderId="1" xfId="2" applyNumberFormat="1" applyFont="1" applyFill="1" applyBorder="1"/>
    <xf numFmtId="165" fontId="3" fillId="3" borderId="1" xfId="1" applyNumberFormat="1" applyFont="1" applyFill="1" applyBorder="1"/>
    <xf numFmtId="0" fontId="3" fillId="0" borderId="1" xfId="3" applyFont="1" applyBorder="1"/>
    <xf numFmtId="165" fontId="3" fillId="0" borderId="1" xfId="1" applyNumberFormat="1" applyFont="1" applyFill="1" applyBorder="1"/>
    <xf numFmtId="0" fontId="3" fillId="2" borderId="1" xfId="3" applyFont="1" applyFill="1" applyBorder="1"/>
    <xf numFmtId="164" fontId="5" fillId="0" borderId="0" xfId="2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/>
    <xf numFmtId="0" fontId="6" fillId="2" borderId="1" xfId="0" applyFont="1" applyFill="1" applyBorder="1"/>
    <xf numFmtId="14" fontId="6" fillId="0" borderId="0" xfId="0" applyNumberFormat="1" applyFont="1"/>
    <xf numFmtId="0" fontId="7" fillId="0" borderId="0" xfId="0" applyFont="1"/>
    <xf numFmtId="0" fontId="3" fillId="0" borderId="0" xfId="0" applyFont="1"/>
    <xf numFmtId="164" fontId="3" fillId="0" borderId="1" xfId="2" applyNumberFormat="1" applyFont="1" applyFill="1" applyBorder="1"/>
    <xf numFmtId="164" fontId="3" fillId="2" borderId="1" xfId="2" applyNumberFormat="1" applyFont="1" applyFill="1" applyBorder="1"/>
    <xf numFmtId="39" fontId="4" fillId="2" borderId="4" xfId="0" applyNumberFormat="1" applyFont="1" applyFill="1" applyBorder="1" applyAlignment="1">
      <alignment horizontal="left"/>
    </xf>
    <xf numFmtId="0" fontId="6" fillId="0" borderId="1" xfId="0" applyFont="1" applyBorder="1"/>
    <xf numFmtId="0" fontId="6" fillId="3" borderId="1" xfId="0" applyFont="1" applyFill="1" applyBorder="1"/>
    <xf numFmtId="166" fontId="6" fillId="0" borderId="1" xfId="0" applyNumberFormat="1" applyFont="1" applyBorder="1"/>
    <xf numFmtId="166" fontId="6" fillId="2" borderId="1" xfId="0" applyNumberFormat="1" applyFont="1" applyFill="1" applyBorder="1"/>
    <xf numFmtId="166" fontId="6" fillId="3" borderId="1" xfId="0" applyNumberFormat="1" applyFont="1" applyFill="1" applyBorder="1"/>
    <xf numFmtId="166" fontId="6" fillId="0" borderId="1" xfId="0" applyNumberFormat="1" applyFont="1" applyBorder="1" applyAlignment="1">
      <alignment horizontal="right"/>
    </xf>
    <xf numFmtId="14" fontId="8" fillId="4" borderId="1" xfId="3" applyNumberFormat="1" applyFont="1" applyFill="1" applyBorder="1"/>
    <xf numFmtId="0" fontId="8" fillId="4" borderId="1" xfId="3" applyFont="1" applyFill="1" applyBorder="1"/>
    <xf numFmtId="0" fontId="3" fillId="4" borderId="1" xfId="3" applyFont="1" applyFill="1" applyBorder="1"/>
    <xf numFmtId="0" fontId="6" fillId="4" borderId="1" xfId="0" applyFont="1" applyFill="1" applyBorder="1"/>
    <xf numFmtId="0" fontId="3" fillId="5" borderId="5" xfId="0" applyFont="1" applyFill="1" applyBorder="1" applyAlignment="1">
      <alignment horizontal="right"/>
    </xf>
    <xf numFmtId="164" fontId="3" fillId="5" borderId="2" xfId="2" applyNumberFormat="1" applyFont="1" applyFill="1" applyBorder="1" applyAlignment="1">
      <alignment horizontal="left"/>
    </xf>
    <xf numFmtId="0" fontId="3" fillId="5" borderId="6" xfId="0" applyFont="1" applyFill="1" applyBorder="1" applyAlignment="1">
      <alignment horizontal="right"/>
    </xf>
    <xf numFmtId="164" fontId="3" fillId="5" borderId="3" xfId="3" applyNumberFormat="1" applyFont="1" applyFill="1" applyBorder="1" applyAlignment="1">
      <alignment horizontal="left"/>
    </xf>
    <xf numFmtId="37" fontId="3" fillId="5" borderId="3" xfId="0" applyNumberFormat="1" applyFont="1" applyFill="1" applyBorder="1" applyAlignment="1">
      <alignment horizontal="left"/>
    </xf>
    <xf numFmtId="0" fontId="3" fillId="5" borderId="6" xfId="3" applyFont="1" applyFill="1" applyBorder="1" applyAlignment="1">
      <alignment horizontal="right"/>
    </xf>
    <xf numFmtId="0" fontId="3" fillId="2" borderId="1" xfId="3" applyFont="1" applyFill="1" applyBorder="1" applyAlignment="1">
      <alignment horizontal="right"/>
    </xf>
    <xf numFmtId="0" fontId="9" fillId="0" borderId="0" xfId="0" applyFont="1"/>
    <xf numFmtId="0" fontId="10" fillId="0" borderId="0" xfId="3" applyFont="1"/>
    <xf numFmtId="0" fontId="3" fillId="0" borderId="1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10" fillId="0" borderId="7" xfId="3" applyFont="1" applyBorder="1" applyAlignment="1">
      <alignment horizontal="left"/>
    </xf>
    <xf numFmtId="2" fontId="3" fillId="5" borderId="3" xfId="3" applyNumberFormat="1" applyFont="1" applyFill="1" applyBorder="1" applyAlignment="1">
      <alignment horizontal="left"/>
    </xf>
    <xf numFmtId="0" fontId="3" fillId="0" borderId="1" xfId="3" applyFont="1" applyFill="1" applyBorder="1"/>
    <xf numFmtId="168" fontId="3" fillId="3" borderId="1" xfId="3" applyNumberFormat="1" applyFont="1" applyFill="1" applyBorder="1"/>
    <xf numFmtId="168" fontId="3" fillId="0" borderId="1" xfId="3" applyNumberFormat="1" applyFont="1" applyBorder="1"/>
    <xf numFmtId="168" fontId="6" fillId="2" borderId="1" xfId="0" applyNumberFormat="1" applyFont="1" applyFill="1" applyBorder="1"/>
    <xf numFmtId="0" fontId="10" fillId="0" borderId="0" xfId="3" applyFont="1" applyAlignment="1">
      <alignment horizontal="left"/>
    </xf>
  </cellXfs>
  <cellStyles count="4">
    <cellStyle name="Comma" xfId="1" builtinId="3"/>
    <cellStyle name="Normal" xfId="0" builtinId="0"/>
    <cellStyle name="Normal 2" xfId="3" xr:uid="{D42F7E13-B29F-4D36-829D-27D431A4E7B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2D7F9-4FD6-418B-94A2-C39B6FFBC8F0}">
  <dimension ref="A1:BB66"/>
  <sheetViews>
    <sheetView tabSelected="1" zoomScaleNormal="100" workbookViewId="0">
      <selection activeCell="A14" sqref="A14"/>
    </sheetView>
  </sheetViews>
  <sheetFormatPr defaultRowHeight="12.75" outlineLevelCol="1" x14ac:dyDescent="0.2"/>
  <cols>
    <col min="1" max="1" width="14.7109375" style="1" customWidth="1"/>
    <col min="2" max="2" width="12.5703125" style="1" customWidth="1"/>
    <col min="3" max="3" width="1.140625" style="1" customWidth="1"/>
    <col min="4" max="4" width="5.140625" style="1" hidden="1" customWidth="1" outlineLevel="1"/>
    <col min="5" max="5" width="6.5703125" style="1" hidden="1" customWidth="1" outlineLevel="1"/>
    <col min="6" max="6" width="6.140625" style="1" hidden="1" customWidth="1" outlineLevel="1"/>
    <col min="7" max="8" width="6" style="1" hidden="1" customWidth="1" outlineLevel="1"/>
    <col min="9" max="9" width="7" style="1" hidden="1" customWidth="1" outlineLevel="1"/>
    <col min="10" max="10" width="8.85546875" style="1" hidden="1" customWidth="1" outlineLevel="1"/>
    <col min="11" max="11" width="6.42578125" style="1" hidden="1" customWidth="1" outlineLevel="1"/>
    <col min="12" max="12" width="6.5703125" style="1" hidden="1" customWidth="1" outlineLevel="1"/>
    <col min="13" max="13" width="6.28515625" style="1" hidden="1" customWidth="1" outlineLevel="1"/>
    <col min="14" max="14" width="7.5703125" style="1" hidden="1" customWidth="1" outlineLevel="1"/>
    <col min="15" max="15" width="4.140625" style="1" hidden="1" customWidth="1" outlineLevel="1"/>
    <col min="16" max="16" width="15.140625" style="1" bestFit="1" customWidth="1" collapsed="1"/>
    <col min="17" max="17" width="7.42578125" style="1" hidden="1" customWidth="1" outlineLevel="1"/>
    <col min="18" max="18" width="6.28515625" style="1" hidden="1" customWidth="1" outlineLevel="1"/>
    <col min="19" max="19" width="9.28515625" style="1" hidden="1" customWidth="1" outlineLevel="1"/>
    <col min="20" max="20" width="8.28515625" style="1" bestFit="1" customWidth="1" collapsed="1"/>
    <col min="21" max="21" width="11.140625" style="1" customWidth="1"/>
    <col min="22" max="22" width="10.42578125" style="1" customWidth="1"/>
    <col min="23" max="23" width="11.85546875" style="1" customWidth="1"/>
    <col min="24" max="24" width="9.42578125" style="1" hidden="1" customWidth="1" outlineLevel="1"/>
    <col min="25" max="25" width="8.85546875" style="1" customWidth="1" collapsed="1"/>
    <col min="26" max="26" width="10.42578125" style="1" hidden="1" customWidth="1" outlineLevel="1"/>
    <col min="27" max="27" width="8.5703125" style="1" hidden="1" customWidth="1" outlineLevel="1"/>
    <col min="28" max="29" width="9.140625" style="1" hidden="1" customWidth="1" outlineLevel="1"/>
    <col min="30" max="30" width="6.5703125" style="1" hidden="1" customWidth="1" outlineLevel="1"/>
    <col min="31" max="31" width="10.42578125" style="1" hidden="1" customWidth="1" outlineLevel="1"/>
    <col min="32" max="32" width="12.140625" style="1" customWidth="1" collapsed="1"/>
    <col min="33" max="33" width="13" style="1" customWidth="1"/>
    <col min="34" max="34" width="1" style="1" customWidth="1"/>
    <col min="35" max="35" width="5.42578125" style="1" hidden="1" customWidth="1" outlineLevel="1"/>
    <col min="36" max="36" width="5.85546875" style="1" hidden="1" customWidth="1" outlineLevel="1"/>
    <col min="37" max="37" width="5" style="1" hidden="1" customWidth="1" outlineLevel="1"/>
    <col min="38" max="38" width="7" style="1" hidden="1" customWidth="1" outlineLevel="1"/>
    <col min="39" max="39" width="11.42578125" style="1" bestFit="1" customWidth="1" collapsed="1"/>
    <col min="40" max="40" width="6.42578125" style="1" hidden="1" customWidth="1" outlineLevel="1"/>
    <col min="41" max="41" width="7.140625" style="1" hidden="1" customWidth="1" outlineLevel="1"/>
    <col min="42" max="42" width="10.42578125" style="1" customWidth="1" collapsed="1"/>
    <col min="43" max="43" width="7.5703125" style="1" hidden="1" customWidth="1" outlineLevel="1"/>
    <col min="44" max="44" width="10" style="1" hidden="1" customWidth="1" outlineLevel="1"/>
    <col min="45" max="45" width="6.85546875" style="1" hidden="1" customWidth="1" outlineLevel="1"/>
    <col min="46" max="46" width="8.28515625" style="1" hidden="1" customWidth="1" outlineLevel="1"/>
    <col min="47" max="47" width="6.7109375" style="1" customWidth="1" collapsed="1"/>
    <col min="48" max="48" width="12.5703125" style="1" customWidth="1"/>
    <col min="49" max="49" width="9" style="1" hidden="1" customWidth="1" outlineLevel="1"/>
    <col min="50" max="50" width="8.28515625" style="1" hidden="1" customWidth="1" outlineLevel="1"/>
    <col min="51" max="51" width="9.140625" style="1" hidden="1" customWidth="1" outlineLevel="1"/>
    <col min="52" max="52" width="3" style="1" customWidth="1" collapsed="1"/>
    <col min="55" max="16384" width="9.140625" style="1"/>
  </cols>
  <sheetData>
    <row r="1" spans="1:51" x14ac:dyDescent="0.2">
      <c r="A1" s="46" t="s">
        <v>119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</row>
    <row r="2" spans="1:51" ht="12.75" customHeight="1" x14ac:dyDescent="0.2">
      <c r="AL2" s="37"/>
    </row>
    <row r="3" spans="1:51" x14ac:dyDescent="0.2">
      <c r="A3" s="36"/>
      <c r="D3" s="40" t="s">
        <v>118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I3" s="40" t="s">
        <v>107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</row>
    <row r="4" spans="1:51" s="39" customFormat="1" ht="27.75" customHeight="1" x14ac:dyDescent="0.2">
      <c r="A4" s="38" t="s">
        <v>112</v>
      </c>
      <c r="B4" s="38" t="s">
        <v>113</v>
      </c>
      <c r="D4" s="38" t="s">
        <v>44</v>
      </c>
      <c r="E4" s="38" t="s">
        <v>43</v>
      </c>
      <c r="F4" s="38" t="s">
        <v>42</v>
      </c>
      <c r="G4" s="38" t="s">
        <v>41</v>
      </c>
      <c r="H4" s="38" t="s">
        <v>40</v>
      </c>
      <c r="I4" s="38" t="s">
        <v>39</v>
      </c>
      <c r="J4" s="38" t="s">
        <v>38</v>
      </c>
      <c r="K4" s="38" t="s">
        <v>37</v>
      </c>
      <c r="L4" s="38" t="s">
        <v>36</v>
      </c>
      <c r="M4" s="38" t="s">
        <v>35</v>
      </c>
      <c r="N4" s="38" t="s">
        <v>34</v>
      </c>
      <c r="O4" s="38" t="s">
        <v>0</v>
      </c>
      <c r="P4" s="38" t="s">
        <v>33</v>
      </c>
      <c r="Q4" s="38" t="s">
        <v>6</v>
      </c>
      <c r="R4" s="38" t="s">
        <v>32</v>
      </c>
      <c r="S4" s="38" t="s">
        <v>31</v>
      </c>
      <c r="T4" s="38" t="s">
        <v>30</v>
      </c>
      <c r="U4" s="38" t="s">
        <v>29</v>
      </c>
      <c r="V4" s="38" t="s">
        <v>28</v>
      </c>
      <c r="W4" s="38" t="s">
        <v>27</v>
      </c>
      <c r="X4" s="38" t="s">
        <v>26</v>
      </c>
      <c r="Y4" s="38" t="s">
        <v>25</v>
      </c>
      <c r="Z4" s="38" t="s">
        <v>24</v>
      </c>
      <c r="AA4" s="38" t="s">
        <v>23</v>
      </c>
      <c r="AB4" s="38" t="s">
        <v>22</v>
      </c>
      <c r="AC4" s="38" t="s">
        <v>21</v>
      </c>
      <c r="AD4" s="38" t="s">
        <v>20</v>
      </c>
      <c r="AE4" s="38" t="s">
        <v>19</v>
      </c>
      <c r="AF4" s="38" t="s">
        <v>13</v>
      </c>
      <c r="AG4" s="38" t="s">
        <v>108</v>
      </c>
      <c r="AI4" s="38" t="s">
        <v>0</v>
      </c>
      <c r="AJ4" s="38" t="s">
        <v>1</v>
      </c>
      <c r="AK4" s="38" t="s">
        <v>2</v>
      </c>
      <c r="AL4" s="38" t="s">
        <v>3</v>
      </c>
      <c r="AM4" s="38" t="s">
        <v>4</v>
      </c>
      <c r="AN4" s="38" t="s">
        <v>5</v>
      </c>
      <c r="AO4" s="38" t="s">
        <v>6</v>
      </c>
      <c r="AP4" s="38" t="s">
        <v>7</v>
      </c>
      <c r="AQ4" s="38" t="s">
        <v>8</v>
      </c>
      <c r="AR4" s="38" t="s">
        <v>9</v>
      </c>
      <c r="AS4" s="38" t="s">
        <v>10</v>
      </c>
      <c r="AT4" s="38" t="s">
        <v>11</v>
      </c>
      <c r="AU4" s="38" t="s">
        <v>12</v>
      </c>
      <c r="AV4" s="38" t="s">
        <v>13</v>
      </c>
      <c r="AW4" s="38" t="s">
        <v>14</v>
      </c>
      <c r="AX4" s="38" t="s">
        <v>15</v>
      </c>
      <c r="AY4" s="38" t="s">
        <v>16</v>
      </c>
    </row>
    <row r="5" spans="1:51" x14ac:dyDescent="0.2">
      <c r="A5" s="29" t="s">
        <v>111</v>
      </c>
      <c r="B5" s="30">
        <f>AF35</f>
        <v>6.7051100000000002E-2</v>
      </c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 t="s">
        <v>45</v>
      </c>
      <c r="Q5" s="3"/>
      <c r="R5" s="3"/>
      <c r="S5" s="3"/>
      <c r="T5" s="3">
        <v>1</v>
      </c>
      <c r="U5" s="3">
        <v>1814288</v>
      </c>
      <c r="V5" s="3">
        <v>41.46</v>
      </c>
      <c r="W5" s="3">
        <v>1</v>
      </c>
      <c r="X5" s="3"/>
      <c r="Y5" s="43">
        <v>6.97119</v>
      </c>
      <c r="Z5" s="3"/>
      <c r="AA5" s="3"/>
      <c r="AB5" s="3"/>
      <c r="AC5" s="3"/>
      <c r="AD5" s="3"/>
      <c r="AE5" s="3"/>
      <c r="AF5" s="4">
        <f>VLOOKUP(P5,AM:AV,10,0)</f>
        <v>6.5581600000000004E-2</v>
      </c>
      <c r="AG5" s="5">
        <f>T5*U5*V5*W5</f>
        <v>75220380.480000004</v>
      </c>
      <c r="AI5" s="28"/>
      <c r="AJ5" s="28"/>
      <c r="AK5" s="28"/>
      <c r="AL5" s="28"/>
      <c r="AM5" s="19" t="s">
        <v>47</v>
      </c>
      <c r="AN5" s="28"/>
      <c r="AO5" s="28"/>
      <c r="AP5" s="19" t="s">
        <v>17</v>
      </c>
      <c r="AQ5" s="28"/>
      <c r="AR5" s="28"/>
      <c r="AS5" s="28"/>
      <c r="AT5" s="28"/>
      <c r="AU5" s="19">
        <v>1</v>
      </c>
      <c r="AV5" s="21">
        <v>8.40167E-2</v>
      </c>
      <c r="AW5" s="28"/>
      <c r="AX5" s="28"/>
      <c r="AY5" s="28" t="s">
        <v>18</v>
      </c>
    </row>
    <row r="6" spans="1:51" x14ac:dyDescent="0.2">
      <c r="A6" s="31" t="s">
        <v>114</v>
      </c>
      <c r="B6" s="32">
        <f>SUM(AF6:AF35)</f>
        <v>1.3263907000000001</v>
      </c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6" t="s">
        <v>48</v>
      </c>
      <c r="Q6" s="27"/>
      <c r="R6" s="27"/>
      <c r="S6" s="27"/>
      <c r="T6" s="6">
        <v>1</v>
      </c>
      <c r="U6" s="6">
        <v>26911989</v>
      </c>
      <c r="V6" s="6">
        <v>2.3660000000000001</v>
      </c>
      <c r="W6" s="42">
        <v>1</v>
      </c>
      <c r="X6" s="27"/>
      <c r="Y6" s="44">
        <v>5.9010800000000003</v>
      </c>
      <c r="Z6" s="27"/>
      <c r="AA6" s="27"/>
      <c r="AB6" s="27"/>
      <c r="AC6" s="27"/>
      <c r="AD6" s="27"/>
      <c r="AE6" s="27"/>
      <c r="AF6" s="16">
        <f>VLOOKUP(P6,AM:AV,10,0)</f>
        <v>8.5185200000000003E-2</v>
      </c>
      <c r="AG6" s="7">
        <f>T6*U6*V6*W6</f>
        <v>63673765.973999999</v>
      </c>
      <c r="AI6" s="28"/>
      <c r="AJ6" s="28"/>
      <c r="AK6" s="28"/>
      <c r="AL6" s="28"/>
      <c r="AM6" s="19" t="s">
        <v>48</v>
      </c>
      <c r="AN6" s="28"/>
      <c r="AO6" s="28"/>
      <c r="AP6" s="19" t="s">
        <v>18</v>
      </c>
      <c r="AQ6" s="28"/>
      <c r="AR6" s="28"/>
      <c r="AS6" s="28"/>
      <c r="AT6" s="28"/>
      <c r="AU6" s="19">
        <v>2</v>
      </c>
      <c r="AV6" s="21">
        <v>8.5185200000000003E-2</v>
      </c>
      <c r="AW6" s="28"/>
      <c r="AX6" s="28"/>
      <c r="AY6" s="28" t="s">
        <v>18</v>
      </c>
    </row>
    <row r="7" spans="1:51" x14ac:dyDescent="0.2">
      <c r="A7" s="31" t="s">
        <v>115</v>
      </c>
      <c r="B7" s="33">
        <f>ROUND(SUM($AG$6:$AG$34),0)</f>
        <v>1003797891</v>
      </c>
      <c r="D7" s="25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6" t="s">
        <v>49</v>
      </c>
      <c r="Q7" s="27"/>
      <c r="R7" s="27"/>
      <c r="S7" s="27"/>
      <c r="T7" s="6">
        <v>1</v>
      </c>
      <c r="U7" s="6">
        <v>4996681</v>
      </c>
      <c r="V7" s="6">
        <v>11.39</v>
      </c>
      <c r="W7" s="42">
        <v>1</v>
      </c>
      <c r="X7" s="27"/>
      <c r="Y7" s="44">
        <v>5.2744400000000002</v>
      </c>
      <c r="Z7" s="27"/>
      <c r="AA7" s="27"/>
      <c r="AB7" s="27"/>
      <c r="AC7" s="27"/>
      <c r="AD7" s="27"/>
      <c r="AE7" s="27"/>
      <c r="AF7" s="16">
        <f>VLOOKUP(P7,AM:AV,10,0)</f>
        <v>6.6337099999999996E-2</v>
      </c>
      <c r="AG7" s="7">
        <f t="shared" ref="AG7:AG34" si="0">T7*U7*V7*W7</f>
        <v>56912196.590000004</v>
      </c>
      <c r="AI7" s="28"/>
      <c r="AJ7" s="28"/>
      <c r="AK7" s="28"/>
      <c r="AL7" s="28"/>
      <c r="AM7" s="19" t="s">
        <v>49</v>
      </c>
      <c r="AN7" s="28"/>
      <c r="AO7" s="28"/>
      <c r="AP7" s="19" t="s">
        <v>17</v>
      </c>
      <c r="AQ7" s="28"/>
      <c r="AR7" s="28"/>
      <c r="AS7" s="28"/>
      <c r="AT7" s="28"/>
      <c r="AU7" s="19">
        <v>3</v>
      </c>
      <c r="AV7" s="21">
        <v>6.6337099999999996E-2</v>
      </c>
      <c r="AW7" s="28"/>
      <c r="AX7" s="28"/>
      <c r="AY7" s="28" t="s">
        <v>18</v>
      </c>
    </row>
    <row r="8" spans="1:51" x14ac:dyDescent="0.2">
      <c r="A8" s="34" t="s">
        <v>109</v>
      </c>
      <c r="B8" s="32">
        <f>B5/B6</f>
        <v>5.0551545634329308E-2</v>
      </c>
      <c r="D8" s="25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6" t="s">
        <v>55</v>
      </c>
      <c r="Q8" s="27"/>
      <c r="R8" s="27"/>
      <c r="S8" s="27"/>
      <c r="T8" s="6">
        <v>1</v>
      </c>
      <c r="U8" s="6">
        <v>1259203</v>
      </c>
      <c r="V8" s="6">
        <v>43.33</v>
      </c>
      <c r="W8" s="42">
        <v>1</v>
      </c>
      <c r="X8" s="27"/>
      <c r="Y8" s="44">
        <v>5.0565699999999998</v>
      </c>
      <c r="Z8" s="27"/>
      <c r="AA8" s="27"/>
      <c r="AB8" s="27"/>
      <c r="AC8" s="27"/>
      <c r="AD8" s="27"/>
      <c r="AE8" s="27"/>
      <c r="AF8" s="16">
        <f>VLOOKUP(P8,AM:AV,10,0)</f>
        <v>5.0425400000000002E-2</v>
      </c>
      <c r="AG8" s="7">
        <f t="shared" si="0"/>
        <v>54561265.989999995</v>
      </c>
      <c r="AI8" s="12"/>
      <c r="AJ8" s="12"/>
      <c r="AK8" s="12"/>
      <c r="AL8" s="12"/>
      <c r="AM8" s="12" t="s">
        <v>46</v>
      </c>
      <c r="AN8" s="12"/>
      <c r="AO8" s="12"/>
      <c r="AP8" s="12" t="s">
        <v>18</v>
      </c>
      <c r="AQ8" s="12"/>
      <c r="AR8" s="12"/>
      <c r="AS8" s="12"/>
      <c r="AT8" s="12"/>
      <c r="AU8" s="12">
        <v>4</v>
      </c>
      <c r="AV8" s="22">
        <v>6.7051100000000002E-2</v>
      </c>
      <c r="AW8" s="12"/>
      <c r="AX8" s="12"/>
      <c r="AY8" s="12" t="s">
        <v>18</v>
      </c>
    </row>
    <row r="9" spans="1:51" x14ac:dyDescent="0.2">
      <c r="A9" s="34" t="s">
        <v>116</v>
      </c>
      <c r="B9" s="41">
        <f>V35*W35</f>
        <v>66.94</v>
      </c>
      <c r="D9" s="25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6" t="s">
        <v>63</v>
      </c>
      <c r="Q9" s="27"/>
      <c r="R9" s="27"/>
      <c r="S9" s="27"/>
      <c r="T9" s="6">
        <v>1</v>
      </c>
      <c r="U9" s="6">
        <v>1794340</v>
      </c>
      <c r="V9" s="6">
        <v>29.77</v>
      </c>
      <c r="W9" s="42">
        <v>1</v>
      </c>
      <c r="X9" s="27"/>
      <c r="Y9" s="44">
        <v>4.9505699999999999</v>
      </c>
      <c r="Z9" s="27"/>
      <c r="AA9" s="27"/>
      <c r="AB9" s="27"/>
      <c r="AC9" s="27"/>
      <c r="AD9" s="27"/>
      <c r="AE9" s="27"/>
      <c r="AF9" s="16">
        <f>VLOOKUP(P9,AM:AV,10,0)</f>
        <v>4.2746100000000002E-2</v>
      </c>
      <c r="AG9" s="7">
        <f t="shared" si="0"/>
        <v>53417501.799999997</v>
      </c>
      <c r="AI9" s="20"/>
      <c r="AJ9" s="20"/>
      <c r="AK9" s="20"/>
      <c r="AL9" s="20"/>
      <c r="AM9" s="20" t="s">
        <v>45</v>
      </c>
      <c r="AN9" s="20"/>
      <c r="AO9" s="20"/>
      <c r="AP9" s="20" t="s">
        <v>17</v>
      </c>
      <c r="AQ9" s="20"/>
      <c r="AR9" s="20"/>
      <c r="AS9" s="20"/>
      <c r="AT9" s="20"/>
      <c r="AU9" s="20">
        <v>5</v>
      </c>
      <c r="AV9" s="23">
        <v>6.5581600000000004E-2</v>
      </c>
      <c r="AW9" s="20"/>
      <c r="AX9" s="20"/>
      <c r="AY9" s="20" t="s">
        <v>18</v>
      </c>
    </row>
    <row r="10" spans="1:51" x14ac:dyDescent="0.2">
      <c r="A10" s="34" t="s">
        <v>110</v>
      </c>
      <c r="B10" s="32">
        <f>1-B8</f>
        <v>0.94944845436567071</v>
      </c>
      <c r="D10" s="25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6" t="s">
        <v>51</v>
      </c>
      <c r="Q10" s="27"/>
      <c r="R10" s="27"/>
      <c r="S10" s="27"/>
      <c r="T10" s="6">
        <v>1</v>
      </c>
      <c r="U10" s="6">
        <v>4107094</v>
      </c>
      <c r="V10" s="6">
        <v>10.747999999999999</v>
      </c>
      <c r="W10" s="42">
        <v>1</v>
      </c>
      <c r="X10" s="27"/>
      <c r="Y10" s="44">
        <v>4.0910399999999996</v>
      </c>
      <c r="Z10" s="27"/>
      <c r="AA10" s="27"/>
      <c r="AB10" s="27"/>
      <c r="AC10" s="27"/>
      <c r="AD10" s="27"/>
      <c r="AE10" s="27"/>
      <c r="AF10" s="16">
        <f>VLOOKUP(P10,AM:AV,10,0)</f>
        <v>5.37469E-2</v>
      </c>
      <c r="AG10" s="7">
        <f t="shared" si="0"/>
        <v>44143046.311999999</v>
      </c>
      <c r="AI10" s="28"/>
      <c r="AJ10" s="28"/>
      <c r="AK10" s="28"/>
      <c r="AL10" s="28"/>
      <c r="AM10" s="19" t="s">
        <v>50</v>
      </c>
      <c r="AN10" s="28"/>
      <c r="AO10" s="28"/>
      <c r="AP10" s="19" t="s">
        <v>18</v>
      </c>
      <c r="AQ10" s="28"/>
      <c r="AR10" s="28"/>
      <c r="AS10" s="28"/>
      <c r="AT10" s="28"/>
      <c r="AU10" s="19">
        <v>6</v>
      </c>
      <c r="AV10" s="21">
        <v>5.7162299999999999E-2</v>
      </c>
      <c r="AW10" s="28"/>
      <c r="AX10" s="28"/>
      <c r="AY10" s="28" t="s">
        <v>18</v>
      </c>
    </row>
    <row r="11" spans="1:51" x14ac:dyDescent="0.2">
      <c r="A11" s="35" t="s">
        <v>117</v>
      </c>
      <c r="B11" s="18">
        <f>(B7/B10)*(B8/V35)</f>
        <v>798405.67992234009</v>
      </c>
      <c r="D11" s="25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6" t="s">
        <v>77</v>
      </c>
      <c r="Q11" s="27"/>
      <c r="R11" s="27"/>
      <c r="S11" s="27"/>
      <c r="T11" s="6">
        <v>1</v>
      </c>
      <c r="U11" s="6">
        <v>2236517</v>
      </c>
      <c r="V11" s="6">
        <v>18.53</v>
      </c>
      <c r="W11" s="42">
        <v>1</v>
      </c>
      <c r="X11" s="27"/>
      <c r="Y11" s="44">
        <v>3.84077</v>
      </c>
      <c r="Z11" s="27"/>
      <c r="AA11" s="27"/>
      <c r="AB11" s="27"/>
      <c r="AC11" s="27"/>
      <c r="AD11" s="27"/>
      <c r="AE11" s="27"/>
      <c r="AF11" s="16">
        <f>VLOOKUP(P11,AM:AV,10,0)</f>
        <v>4.6741400000000002E-2</v>
      </c>
      <c r="AG11" s="7">
        <f t="shared" si="0"/>
        <v>41442660.010000005</v>
      </c>
      <c r="AI11" s="28"/>
      <c r="AJ11" s="28"/>
      <c r="AK11" s="28"/>
      <c r="AL11" s="28"/>
      <c r="AM11" s="19" t="s">
        <v>51</v>
      </c>
      <c r="AN11" s="28"/>
      <c r="AO11" s="28"/>
      <c r="AP11" s="19" t="s">
        <v>17</v>
      </c>
      <c r="AQ11" s="28"/>
      <c r="AR11" s="28"/>
      <c r="AS11" s="28"/>
      <c r="AT11" s="28"/>
      <c r="AU11" s="19">
        <v>7</v>
      </c>
      <c r="AV11" s="21">
        <v>5.37469E-2</v>
      </c>
      <c r="AW11" s="28"/>
      <c r="AX11" s="28"/>
      <c r="AY11" s="28" t="s">
        <v>18</v>
      </c>
    </row>
    <row r="12" spans="1:51" x14ac:dyDescent="0.2">
      <c r="D12" s="25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6" t="s">
        <v>56</v>
      </c>
      <c r="Q12" s="27"/>
      <c r="R12" s="27"/>
      <c r="S12" s="27"/>
      <c r="T12" s="6">
        <v>1</v>
      </c>
      <c r="U12" s="6">
        <v>964742</v>
      </c>
      <c r="V12" s="6">
        <v>42.7</v>
      </c>
      <c r="W12" s="42">
        <v>1</v>
      </c>
      <c r="X12" s="27"/>
      <c r="Y12" s="44">
        <v>3.8177699999999999</v>
      </c>
      <c r="Z12" s="27"/>
      <c r="AA12" s="27"/>
      <c r="AB12" s="27"/>
      <c r="AC12" s="27"/>
      <c r="AD12" s="27"/>
      <c r="AE12" s="27"/>
      <c r="AF12" s="16">
        <f>VLOOKUP(P12,AM:AV,10,0)</f>
        <v>5.0039E-2</v>
      </c>
      <c r="AG12" s="7">
        <f t="shared" si="0"/>
        <v>41194483.400000006</v>
      </c>
      <c r="AI12" s="28"/>
      <c r="AJ12" s="28"/>
      <c r="AK12" s="28"/>
      <c r="AL12" s="28"/>
      <c r="AM12" s="19" t="s">
        <v>52</v>
      </c>
      <c r="AN12" s="28"/>
      <c r="AO12" s="28"/>
      <c r="AP12" s="19" t="s">
        <v>17</v>
      </c>
      <c r="AQ12" s="28"/>
      <c r="AR12" s="28"/>
      <c r="AS12" s="28"/>
      <c r="AT12" s="28"/>
      <c r="AU12" s="19">
        <v>8</v>
      </c>
      <c r="AV12" s="21">
        <v>5.3569699999999998E-2</v>
      </c>
      <c r="AW12" s="28"/>
      <c r="AX12" s="28"/>
      <c r="AY12" s="28" t="s">
        <v>18</v>
      </c>
    </row>
    <row r="13" spans="1:51" x14ac:dyDescent="0.2"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6" t="s">
        <v>99</v>
      </c>
      <c r="Q13" s="27"/>
      <c r="R13" s="27"/>
      <c r="S13" s="27"/>
      <c r="T13" s="6">
        <v>1</v>
      </c>
      <c r="U13" s="6">
        <v>124446</v>
      </c>
      <c r="V13" s="6">
        <v>327.7</v>
      </c>
      <c r="W13" s="42">
        <v>1</v>
      </c>
      <c r="X13" s="27"/>
      <c r="Y13" s="44">
        <v>3.7794500000000002</v>
      </c>
      <c r="Z13" s="27"/>
      <c r="AA13" s="27"/>
      <c r="AB13" s="27"/>
      <c r="AC13" s="27"/>
      <c r="AD13" s="27"/>
      <c r="AE13" s="27"/>
      <c r="AF13" s="16">
        <f>VLOOKUP(P13,AM:AV,10,0)</f>
        <v>2.68883E-2</v>
      </c>
      <c r="AG13" s="7">
        <f t="shared" si="0"/>
        <v>40780954.199999996</v>
      </c>
      <c r="AI13" s="28"/>
      <c r="AJ13" s="28"/>
      <c r="AK13" s="28"/>
      <c r="AL13" s="28"/>
      <c r="AM13" s="19" t="s">
        <v>53</v>
      </c>
      <c r="AN13" s="28"/>
      <c r="AO13" s="28"/>
      <c r="AP13" s="19" t="s">
        <v>18</v>
      </c>
      <c r="AQ13" s="28"/>
      <c r="AR13" s="28"/>
      <c r="AS13" s="28"/>
      <c r="AT13" s="28"/>
      <c r="AU13" s="19">
        <v>9</v>
      </c>
      <c r="AV13" s="21">
        <v>5.1515999999999999E-2</v>
      </c>
      <c r="AW13" s="28"/>
      <c r="AX13" s="28"/>
      <c r="AY13" s="28" t="s">
        <v>18</v>
      </c>
    </row>
    <row r="14" spans="1:51" x14ac:dyDescent="0.2">
      <c r="D14" s="25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6" t="s">
        <v>52</v>
      </c>
      <c r="Q14" s="27"/>
      <c r="R14" s="27"/>
      <c r="S14" s="27"/>
      <c r="T14" s="6">
        <v>1</v>
      </c>
      <c r="U14" s="6">
        <v>1065159</v>
      </c>
      <c r="V14" s="6">
        <v>38.26</v>
      </c>
      <c r="W14" s="42">
        <v>1</v>
      </c>
      <c r="X14" s="27"/>
      <c r="Y14" s="44">
        <v>3.7768600000000001</v>
      </c>
      <c r="Z14" s="27"/>
      <c r="AA14" s="27"/>
      <c r="AB14" s="27"/>
      <c r="AC14" s="27"/>
      <c r="AD14" s="27"/>
      <c r="AE14" s="27"/>
      <c r="AF14" s="16">
        <f>VLOOKUP(P14,AM:AV,10,0)</f>
        <v>5.3569699999999998E-2</v>
      </c>
      <c r="AG14" s="7">
        <f t="shared" si="0"/>
        <v>40752983.339999996</v>
      </c>
      <c r="AI14" s="28"/>
      <c r="AJ14" s="28"/>
      <c r="AK14" s="28"/>
      <c r="AL14" s="28"/>
      <c r="AM14" s="19" t="s">
        <v>54</v>
      </c>
      <c r="AN14" s="28"/>
      <c r="AO14" s="28"/>
      <c r="AP14" s="19" t="s">
        <v>17</v>
      </c>
      <c r="AQ14" s="28"/>
      <c r="AR14" s="28"/>
      <c r="AS14" s="28"/>
      <c r="AT14" s="28"/>
      <c r="AU14" s="19">
        <v>10</v>
      </c>
      <c r="AV14" s="21">
        <v>5.0859000000000001E-2</v>
      </c>
      <c r="AW14" s="28"/>
      <c r="AX14" s="28"/>
      <c r="AY14" s="28" t="s">
        <v>18</v>
      </c>
    </row>
    <row r="15" spans="1:51" x14ac:dyDescent="0.2">
      <c r="D15" s="25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6" t="s">
        <v>69</v>
      </c>
      <c r="Q15" s="27"/>
      <c r="R15" s="27"/>
      <c r="S15" s="27"/>
      <c r="T15" s="6">
        <v>1</v>
      </c>
      <c r="U15" s="6">
        <v>175981</v>
      </c>
      <c r="V15" s="6">
        <v>221.3</v>
      </c>
      <c r="W15" s="42">
        <v>1</v>
      </c>
      <c r="X15" s="27"/>
      <c r="Y15" s="44">
        <v>3.6092599999999999</v>
      </c>
      <c r="Z15" s="27"/>
      <c r="AA15" s="27"/>
      <c r="AB15" s="27"/>
      <c r="AC15" s="27"/>
      <c r="AD15" s="27"/>
      <c r="AE15" s="27"/>
      <c r="AF15" s="16">
        <f>VLOOKUP(P15,AM:AV,10,0)</f>
        <v>3.89112E-2</v>
      </c>
      <c r="AG15" s="7">
        <f t="shared" si="0"/>
        <v>38944595.300000004</v>
      </c>
      <c r="AI15" s="28"/>
      <c r="AJ15" s="28"/>
      <c r="AK15" s="28"/>
      <c r="AL15" s="28"/>
      <c r="AM15" s="19" t="s">
        <v>55</v>
      </c>
      <c r="AN15" s="28"/>
      <c r="AO15" s="28"/>
      <c r="AP15" s="19" t="s">
        <v>17</v>
      </c>
      <c r="AQ15" s="28"/>
      <c r="AR15" s="28"/>
      <c r="AS15" s="28"/>
      <c r="AT15" s="28"/>
      <c r="AU15" s="19">
        <v>11</v>
      </c>
      <c r="AV15" s="21">
        <v>5.0425400000000002E-2</v>
      </c>
      <c r="AW15" s="28"/>
      <c r="AX15" s="28"/>
      <c r="AY15" s="28" t="s">
        <v>18</v>
      </c>
    </row>
    <row r="16" spans="1:51" x14ac:dyDescent="0.2">
      <c r="D16" s="25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6" t="s">
        <v>97</v>
      </c>
      <c r="Q16" s="27"/>
      <c r="R16" s="27"/>
      <c r="S16" s="27"/>
      <c r="T16" s="6">
        <v>1</v>
      </c>
      <c r="U16" s="6">
        <v>840213</v>
      </c>
      <c r="V16" s="6">
        <v>45.9</v>
      </c>
      <c r="W16" s="42">
        <v>1</v>
      </c>
      <c r="X16" s="27"/>
      <c r="Y16" s="44">
        <v>3.5741499999999999</v>
      </c>
      <c r="Z16" s="27"/>
      <c r="AA16" s="27"/>
      <c r="AB16" s="27"/>
      <c r="AC16" s="27"/>
      <c r="AD16" s="27"/>
      <c r="AE16" s="27"/>
      <c r="AF16" s="16">
        <f>VLOOKUP(P16,AM:AV,10,0)</f>
        <v>3.3243599999999998E-2</v>
      </c>
      <c r="AG16" s="7">
        <f t="shared" si="0"/>
        <v>38565776.699999996</v>
      </c>
      <c r="AI16" s="28"/>
      <c r="AJ16" s="28"/>
      <c r="AK16" s="28"/>
      <c r="AL16" s="28"/>
      <c r="AM16" s="19" t="s">
        <v>56</v>
      </c>
      <c r="AN16" s="28"/>
      <c r="AO16" s="28"/>
      <c r="AP16" s="19" t="s">
        <v>17</v>
      </c>
      <c r="AQ16" s="28"/>
      <c r="AR16" s="28"/>
      <c r="AS16" s="28"/>
      <c r="AT16" s="28"/>
      <c r="AU16" s="19">
        <v>12</v>
      </c>
      <c r="AV16" s="21">
        <v>5.0039E-2</v>
      </c>
      <c r="AW16" s="28"/>
      <c r="AX16" s="28"/>
      <c r="AY16" s="28" t="s">
        <v>18</v>
      </c>
    </row>
    <row r="17" spans="4:51" x14ac:dyDescent="0.2"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6" t="s">
        <v>70</v>
      </c>
      <c r="Q17" s="27"/>
      <c r="R17" s="27"/>
      <c r="S17" s="27"/>
      <c r="T17" s="6">
        <v>1</v>
      </c>
      <c r="U17" s="6">
        <v>7459102</v>
      </c>
      <c r="V17" s="6">
        <v>4.9210000000000003</v>
      </c>
      <c r="W17" s="42">
        <v>1</v>
      </c>
      <c r="X17" s="27"/>
      <c r="Y17" s="44">
        <v>3.4018199999999998</v>
      </c>
      <c r="Z17" s="27"/>
      <c r="AA17" s="27"/>
      <c r="AB17" s="27"/>
      <c r="AC17" s="27"/>
      <c r="AD17" s="27"/>
      <c r="AE17" s="27"/>
      <c r="AF17" s="16">
        <f>VLOOKUP(P17,AM:AV,10,0)</f>
        <v>3.64494E-2</v>
      </c>
      <c r="AG17" s="7">
        <f t="shared" si="0"/>
        <v>36706240.942000002</v>
      </c>
      <c r="AI17" s="28"/>
      <c r="AJ17" s="28"/>
      <c r="AK17" s="28"/>
      <c r="AL17" s="28"/>
      <c r="AM17" s="19" t="s">
        <v>57</v>
      </c>
      <c r="AN17" s="28"/>
      <c r="AO17" s="28"/>
      <c r="AP17" s="19" t="s">
        <v>18</v>
      </c>
      <c r="AQ17" s="28"/>
      <c r="AR17" s="28"/>
      <c r="AS17" s="28"/>
      <c r="AT17" s="28"/>
      <c r="AU17" s="19">
        <v>13</v>
      </c>
      <c r="AV17" s="21">
        <v>5.1597400000000002E-2</v>
      </c>
      <c r="AW17" s="28"/>
      <c r="AX17" s="28"/>
      <c r="AY17" s="28" t="s">
        <v>18</v>
      </c>
    </row>
    <row r="18" spans="4:51" x14ac:dyDescent="0.2"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6" t="s">
        <v>72</v>
      </c>
      <c r="Q18" s="27"/>
      <c r="R18" s="27"/>
      <c r="S18" s="27"/>
      <c r="T18" s="6">
        <v>1</v>
      </c>
      <c r="U18" s="6">
        <v>3400730</v>
      </c>
      <c r="V18" s="6">
        <v>10.045</v>
      </c>
      <c r="W18" s="42">
        <v>1</v>
      </c>
      <c r="X18" s="27"/>
      <c r="Y18" s="44">
        <v>3.16587</v>
      </c>
      <c r="Z18" s="27"/>
      <c r="AA18" s="27"/>
      <c r="AB18" s="27"/>
      <c r="AC18" s="27"/>
      <c r="AD18" s="27"/>
      <c r="AE18" s="27"/>
      <c r="AF18" s="16">
        <f>VLOOKUP(P18,AM:AV,10,0)</f>
        <v>4.8487099999999998E-2</v>
      </c>
      <c r="AG18" s="7">
        <f t="shared" si="0"/>
        <v>34160332.850000001</v>
      </c>
      <c r="AI18" s="28"/>
      <c r="AJ18" s="28"/>
      <c r="AK18" s="28"/>
      <c r="AL18" s="28"/>
      <c r="AM18" s="19" t="s">
        <v>58</v>
      </c>
      <c r="AN18" s="28"/>
      <c r="AO18" s="28"/>
      <c r="AP18" s="19" t="s">
        <v>18</v>
      </c>
      <c r="AQ18" s="28"/>
      <c r="AR18" s="28"/>
      <c r="AS18" s="28"/>
      <c r="AT18" s="28"/>
      <c r="AU18" s="19">
        <v>14</v>
      </c>
      <c r="AV18" s="21">
        <v>4.9475699999999997E-2</v>
      </c>
      <c r="AW18" s="28"/>
      <c r="AX18" s="28"/>
      <c r="AY18" s="28" t="s">
        <v>18</v>
      </c>
    </row>
    <row r="19" spans="4:51" x14ac:dyDescent="0.2"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6" t="s">
        <v>100</v>
      </c>
      <c r="Q19" s="27"/>
      <c r="R19" s="27"/>
      <c r="S19" s="27"/>
      <c r="T19" s="6">
        <v>1</v>
      </c>
      <c r="U19" s="6">
        <v>711291</v>
      </c>
      <c r="V19" s="6">
        <v>45.74</v>
      </c>
      <c r="W19" s="42">
        <v>1</v>
      </c>
      <c r="X19" s="27"/>
      <c r="Y19" s="44">
        <v>3.01519</v>
      </c>
      <c r="Z19" s="27"/>
      <c r="AA19" s="27"/>
      <c r="AB19" s="27"/>
      <c r="AC19" s="27"/>
      <c r="AD19" s="27"/>
      <c r="AE19" s="27"/>
      <c r="AF19" s="16">
        <f>VLOOKUP(P19,AM:AV,10,0)</f>
        <v>2.81211E-2</v>
      </c>
      <c r="AG19" s="7">
        <f t="shared" si="0"/>
        <v>32534450.34</v>
      </c>
      <c r="AI19" s="28"/>
      <c r="AJ19" s="28"/>
      <c r="AK19" s="28"/>
      <c r="AL19" s="28"/>
      <c r="AM19" s="19" t="s">
        <v>59</v>
      </c>
      <c r="AN19" s="28"/>
      <c r="AO19" s="28"/>
      <c r="AP19" s="19" t="s">
        <v>18</v>
      </c>
      <c r="AQ19" s="28"/>
      <c r="AR19" s="28"/>
      <c r="AS19" s="28"/>
      <c r="AT19" s="28"/>
      <c r="AU19" s="19">
        <v>15</v>
      </c>
      <c r="AV19" s="21">
        <v>4.8617399999999998E-2</v>
      </c>
      <c r="AW19" s="28"/>
      <c r="AX19" s="28"/>
      <c r="AY19" s="28" t="s">
        <v>18</v>
      </c>
    </row>
    <row r="20" spans="4:51" x14ac:dyDescent="0.2"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6" t="s">
        <v>92</v>
      </c>
      <c r="Q20" s="27"/>
      <c r="R20" s="27"/>
      <c r="S20" s="27"/>
      <c r="T20" s="6">
        <v>1</v>
      </c>
      <c r="U20" s="6">
        <v>416376</v>
      </c>
      <c r="V20" s="6">
        <v>76.3</v>
      </c>
      <c r="W20" s="42">
        <v>1</v>
      </c>
      <c r="X20" s="27"/>
      <c r="Y20" s="44">
        <v>2.9443000000000001</v>
      </c>
      <c r="Z20" s="27"/>
      <c r="AA20" s="27"/>
      <c r="AB20" s="27"/>
      <c r="AC20" s="27"/>
      <c r="AD20" s="27"/>
      <c r="AE20" s="27"/>
      <c r="AF20" s="16">
        <f>VLOOKUP(P20,AM:AV,10,0)</f>
        <v>2.8846199999999999E-2</v>
      </c>
      <c r="AG20" s="7">
        <f t="shared" si="0"/>
        <v>31769488.799999997</v>
      </c>
      <c r="AI20" s="28"/>
      <c r="AJ20" s="28"/>
      <c r="AK20" s="28"/>
      <c r="AL20" s="28"/>
      <c r="AM20" s="19" t="s">
        <v>60</v>
      </c>
      <c r="AN20" s="28"/>
      <c r="AO20" s="28"/>
      <c r="AP20" s="19" t="s">
        <v>17</v>
      </c>
      <c r="AQ20" s="28"/>
      <c r="AR20" s="28"/>
      <c r="AS20" s="28"/>
      <c r="AT20" s="28"/>
      <c r="AU20" s="19">
        <v>16</v>
      </c>
      <c r="AV20" s="21">
        <v>4.8701899999999999E-2</v>
      </c>
      <c r="AW20" s="28"/>
      <c r="AX20" s="28"/>
      <c r="AY20" s="28" t="s">
        <v>18</v>
      </c>
    </row>
    <row r="21" spans="4:51" x14ac:dyDescent="0.2"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6" t="s">
        <v>93</v>
      </c>
      <c r="Q21" s="27"/>
      <c r="R21" s="27"/>
      <c r="S21" s="27"/>
      <c r="T21" s="6">
        <v>1</v>
      </c>
      <c r="U21" s="6">
        <v>6738829</v>
      </c>
      <c r="V21" s="6">
        <v>4.7080000000000002</v>
      </c>
      <c r="W21" s="42">
        <v>1</v>
      </c>
      <c r="X21" s="27"/>
      <c r="Y21" s="44">
        <v>2.9403000000000001</v>
      </c>
      <c r="Z21" s="27"/>
      <c r="AA21" s="27"/>
      <c r="AB21" s="27"/>
      <c r="AC21" s="27"/>
      <c r="AD21" s="27"/>
      <c r="AE21" s="27"/>
      <c r="AF21" s="16">
        <f>VLOOKUP(P21,AM:AV,10,0)</f>
        <v>3.1533499999999999E-2</v>
      </c>
      <c r="AG21" s="7">
        <f t="shared" si="0"/>
        <v>31726406.932</v>
      </c>
      <c r="AI21" s="28"/>
      <c r="AJ21" s="28"/>
      <c r="AK21" s="28"/>
      <c r="AL21" s="28"/>
      <c r="AM21" s="19" t="s">
        <v>61</v>
      </c>
      <c r="AN21" s="28"/>
      <c r="AO21" s="28"/>
      <c r="AP21" s="19" t="s">
        <v>17</v>
      </c>
      <c r="AQ21" s="28"/>
      <c r="AR21" s="28"/>
      <c r="AS21" s="28"/>
      <c r="AT21" s="28"/>
      <c r="AU21" s="19">
        <v>17</v>
      </c>
      <c r="AV21" s="21">
        <v>4.6003299999999997E-2</v>
      </c>
      <c r="AW21" s="28"/>
      <c r="AX21" s="28"/>
      <c r="AY21" s="28" t="s">
        <v>18</v>
      </c>
    </row>
    <row r="22" spans="4:51" x14ac:dyDescent="0.2"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6" t="s">
        <v>91</v>
      </c>
      <c r="Q22" s="27"/>
      <c r="R22" s="27"/>
      <c r="S22" s="27"/>
      <c r="T22" s="6">
        <v>1</v>
      </c>
      <c r="U22" s="6">
        <v>6874628</v>
      </c>
      <c r="V22" s="6">
        <v>4.569</v>
      </c>
      <c r="W22" s="42">
        <v>1</v>
      </c>
      <c r="X22" s="27"/>
      <c r="Y22" s="44">
        <v>2.911</v>
      </c>
      <c r="Z22" s="27"/>
      <c r="AA22" s="27"/>
      <c r="AB22" s="27"/>
      <c r="AC22" s="27"/>
      <c r="AD22" s="27"/>
      <c r="AE22" s="27"/>
      <c r="AF22" s="16">
        <f>VLOOKUP(P22,AM:AV,10,0)</f>
        <v>4.0617899999999998E-2</v>
      </c>
      <c r="AG22" s="7">
        <f t="shared" si="0"/>
        <v>31410175.331999999</v>
      </c>
      <c r="AI22" s="28"/>
      <c r="AJ22" s="28"/>
      <c r="AK22" s="28"/>
      <c r="AL22" s="28"/>
      <c r="AM22" s="19" t="s">
        <v>62</v>
      </c>
      <c r="AN22" s="28"/>
      <c r="AO22" s="28"/>
      <c r="AP22" s="19" t="s">
        <v>18</v>
      </c>
      <c r="AQ22" s="28"/>
      <c r="AR22" s="28"/>
      <c r="AS22" s="28"/>
      <c r="AT22" s="28"/>
      <c r="AU22" s="19">
        <v>18</v>
      </c>
      <c r="AV22" s="21">
        <v>4.3905E-2</v>
      </c>
      <c r="AW22" s="28"/>
      <c r="AX22" s="28"/>
      <c r="AY22" s="28" t="s">
        <v>18</v>
      </c>
    </row>
    <row r="23" spans="4:51" x14ac:dyDescent="0.2"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6" t="s">
        <v>64</v>
      </c>
      <c r="Q23" s="27"/>
      <c r="R23" s="27"/>
      <c r="S23" s="27"/>
      <c r="T23" s="6">
        <v>1</v>
      </c>
      <c r="U23" s="6">
        <v>293937</v>
      </c>
      <c r="V23" s="6">
        <v>106.5</v>
      </c>
      <c r="W23" s="42">
        <v>1</v>
      </c>
      <c r="X23" s="27"/>
      <c r="Y23" s="44">
        <v>2.9011800000000001</v>
      </c>
      <c r="Z23" s="27"/>
      <c r="AA23" s="27"/>
      <c r="AB23" s="27"/>
      <c r="AC23" s="27"/>
      <c r="AD23" s="27"/>
      <c r="AE23" s="27"/>
      <c r="AF23" s="16">
        <f>VLOOKUP(P23,AM:AV,10,0)</f>
        <v>4.26273E-2</v>
      </c>
      <c r="AG23" s="7">
        <f t="shared" si="0"/>
        <v>31304290.5</v>
      </c>
      <c r="AI23" s="28"/>
      <c r="AJ23" s="28"/>
      <c r="AK23" s="28"/>
      <c r="AL23" s="28"/>
      <c r="AM23" s="19" t="s">
        <v>63</v>
      </c>
      <c r="AN23" s="28"/>
      <c r="AO23" s="28"/>
      <c r="AP23" s="19" t="s">
        <v>17</v>
      </c>
      <c r="AQ23" s="28"/>
      <c r="AR23" s="28"/>
      <c r="AS23" s="28"/>
      <c r="AT23" s="28"/>
      <c r="AU23" s="19">
        <v>19</v>
      </c>
      <c r="AV23" s="21">
        <v>4.2746100000000002E-2</v>
      </c>
      <c r="AW23" s="28"/>
      <c r="AX23" s="28"/>
      <c r="AY23" s="28" t="s">
        <v>18</v>
      </c>
    </row>
    <row r="24" spans="4:51" x14ac:dyDescent="0.2"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6" t="s">
        <v>54</v>
      </c>
      <c r="Q24" s="27"/>
      <c r="R24" s="27"/>
      <c r="S24" s="27"/>
      <c r="T24" s="6">
        <v>1</v>
      </c>
      <c r="U24" s="6">
        <v>506451</v>
      </c>
      <c r="V24" s="6">
        <v>59.9</v>
      </c>
      <c r="W24" s="42">
        <v>1</v>
      </c>
      <c r="X24" s="27"/>
      <c r="Y24" s="44">
        <v>2.81148</v>
      </c>
      <c r="Z24" s="27"/>
      <c r="AA24" s="27"/>
      <c r="AB24" s="27"/>
      <c r="AC24" s="27"/>
      <c r="AD24" s="27"/>
      <c r="AE24" s="27"/>
      <c r="AF24" s="16">
        <f>VLOOKUP(P24,AM:AV,10,0)</f>
        <v>5.0859000000000001E-2</v>
      </c>
      <c r="AG24" s="7">
        <f t="shared" si="0"/>
        <v>30336414.899999999</v>
      </c>
      <c r="AI24" s="28"/>
      <c r="AJ24" s="28"/>
      <c r="AK24" s="28"/>
      <c r="AL24" s="28"/>
      <c r="AM24" s="19" t="s">
        <v>64</v>
      </c>
      <c r="AN24" s="28"/>
      <c r="AO24" s="28"/>
      <c r="AP24" s="19" t="s">
        <v>17</v>
      </c>
      <c r="AQ24" s="28"/>
      <c r="AR24" s="28"/>
      <c r="AS24" s="28"/>
      <c r="AT24" s="28"/>
      <c r="AU24" s="19">
        <v>20</v>
      </c>
      <c r="AV24" s="21">
        <v>4.26273E-2</v>
      </c>
      <c r="AW24" s="28"/>
      <c r="AX24" s="28"/>
      <c r="AY24" s="28" t="s">
        <v>18</v>
      </c>
    </row>
    <row r="25" spans="4:51" x14ac:dyDescent="0.2"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6" t="s">
        <v>60</v>
      </c>
      <c r="Q25" s="27"/>
      <c r="R25" s="27"/>
      <c r="S25" s="27"/>
      <c r="T25" s="6">
        <v>1</v>
      </c>
      <c r="U25" s="6">
        <v>2117549</v>
      </c>
      <c r="V25" s="6">
        <v>14.28</v>
      </c>
      <c r="W25" s="42">
        <v>1</v>
      </c>
      <c r="X25" s="27"/>
      <c r="Y25" s="44">
        <v>2.8024200000000001</v>
      </c>
      <c r="Z25" s="27"/>
      <c r="AA25" s="27"/>
      <c r="AB25" s="27"/>
      <c r="AC25" s="27"/>
      <c r="AD25" s="27"/>
      <c r="AE25" s="27"/>
      <c r="AF25" s="16">
        <f>VLOOKUP(P25,AM:AV,10,0)</f>
        <v>4.8701899999999999E-2</v>
      </c>
      <c r="AG25" s="7">
        <f t="shared" si="0"/>
        <v>30238599.719999999</v>
      </c>
      <c r="AI25" s="28"/>
      <c r="AJ25" s="28"/>
      <c r="AK25" s="28"/>
      <c r="AL25" s="28"/>
      <c r="AM25" s="19" t="s">
        <v>65</v>
      </c>
      <c r="AN25" s="28"/>
      <c r="AO25" s="28"/>
      <c r="AP25" s="19" t="s">
        <v>18</v>
      </c>
      <c r="AQ25" s="28"/>
      <c r="AR25" s="28"/>
      <c r="AS25" s="28"/>
      <c r="AT25" s="28"/>
      <c r="AU25" s="19">
        <v>21</v>
      </c>
      <c r="AV25" s="21">
        <v>3.8205200000000002E-2</v>
      </c>
      <c r="AW25" s="28"/>
      <c r="AX25" s="28"/>
      <c r="AY25" s="28" t="s">
        <v>18</v>
      </c>
    </row>
    <row r="26" spans="4:51" x14ac:dyDescent="0.2"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6" t="s">
        <v>88</v>
      </c>
      <c r="Q26" s="27"/>
      <c r="R26" s="27"/>
      <c r="S26" s="27"/>
      <c r="T26" s="6">
        <v>1</v>
      </c>
      <c r="U26" s="6">
        <v>949662</v>
      </c>
      <c r="V26" s="6">
        <v>29.4</v>
      </c>
      <c r="W26" s="42">
        <v>1</v>
      </c>
      <c r="X26" s="27"/>
      <c r="Y26" s="44">
        <v>2.5875400000000002</v>
      </c>
      <c r="Z26" s="27"/>
      <c r="AA26" s="27"/>
      <c r="AB26" s="27"/>
      <c r="AC26" s="27"/>
      <c r="AD26" s="27"/>
      <c r="AE26" s="27"/>
      <c r="AF26" s="16">
        <f>VLOOKUP(P26,AM:AV,10,0)</f>
        <v>2.99479E-2</v>
      </c>
      <c r="AG26" s="7">
        <f t="shared" si="0"/>
        <v>27920062.799999997</v>
      </c>
      <c r="AI26" s="28"/>
      <c r="AJ26" s="28"/>
      <c r="AK26" s="28"/>
      <c r="AL26" s="28"/>
      <c r="AM26" s="19" t="s">
        <v>66</v>
      </c>
      <c r="AN26" s="28"/>
      <c r="AO26" s="28"/>
      <c r="AP26" s="19" t="s">
        <v>17</v>
      </c>
      <c r="AQ26" s="28"/>
      <c r="AR26" s="28"/>
      <c r="AS26" s="28"/>
      <c r="AT26" s="28"/>
      <c r="AU26" s="19">
        <v>22</v>
      </c>
      <c r="AV26" s="21">
        <v>3.9785899999999999E-2</v>
      </c>
      <c r="AW26" s="28"/>
      <c r="AX26" s="28"/>
      <c r="AY26" s="28" t="s">
        <v>18</v>
      </c>
    </row>
    <row r="27" spans="4:51" x14ac:dyDescent="0.2"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6" t="s">
        <v>85</v>
      </c>
      <c r="Q27" s="27"/>
      <c r="R27" s="27"/>
      <c r="S27" s="27"/>
      <c r="T27" s="6">
        <v>1</v>
      </c>
      <c r="U27" s="6">
        <v>2992074</v>
      </c>
      <c r="V27" s="6">
        <v>8.3640000000000008</v>
      </c>
      <c r="W27" s="42">
        <v>1</v>
      </c>
      <c r="X27" s="27"/>
      <c r="Y27" s="44">
        <v>2.3193000000000001</v>
      </c>
      <c r="Z27" s="27"/>
      <c r="AA27" s="27"/>
      <c r="AB27" s="27"/>
      <c r="AC27" s="27"/>
      <c r="AD27" s="27"/>
      <c r="AE27" s="27"/>
      <c r="AF27" s="16">
        <f>VLOOKUP(P27,AM:AV,10,0)</f>
        <v>3.4276099999999997E-2</v>
      </c>
      <c r="AG27" s="7">
        <f t="shared" si="0"/>
        <v>25025706.936000001</v>
      </c>
      <c r="AI27" s="28"/>
      <c r="AJ27" s="28"/>
      <c r="AK27" s="28"/>
      <c r="AL27" s="28"/>
      <c r="AM27" s="19" t="s">
        <v>67</v>
      </c>
      <c r="AN27" s="28"/>
      <c r="AO27" s="28"/>
      <c r="AP27" s="19" t="s">
        <v>18</v>
      </c>
      <c r="AQ27" s="28"/>
      <c r="AR27" s="28"/>
      <c r="AS27" s="28"/>
      <c r="AT27" s="28"/>
      <c r="AU27" s="19">
        <v>23</v>
      </c>
      <c r="AV27" s="21">
        <v>5.0516699999999998E-2</v>
      </c>
      <c r="AW27" s="28"/>
      <c r="AX27" s="28"/>
      <c r="AY27" s="28" t="s">
        <v>18</v>
      </c>
    </row>
    <row r="28" spans="4:51" x14ac:dyDescent="0.2"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6" t="s">
        <v>105</v>
      </c>
      <c r="Q28" s="27"/>
      <c r="R28" s="27"/>
      <c r="S28" s="27"/>
      <c r="T28" s="6">
        <v>1</v>
      </c>
      <c r="U28" s="6">
        <v>168382</v>
      </c>
      <c r="V28" s="6">
        <v>145.34</v>
      </c>
      <c r="W28" s="42">
        <v>1</v>
      </c>
      <c r="X28" s="27"/>
      <c r="Y28" s="44">
        <v>2.2680500000000001</v>
      </c>
      <c r="Z28" s="27"/>
      <c r="AA28" s="27"/>
      <c r="AB28" s="27"/>
      <c r="AC28" s="27"/>
      <c r="AD28" s="27"/>
      <c r="AE28" s="27"/>
      <c r="AF28" s="16">
        <f>VLOOKUP(P28,AM:AV,10,0)</f>
        <v>2.38459E-2</v>
      </c>
      <c r="AG28" s="7">
        <f t="shared" si="0"/>
        <v>24472639.879999999</v>
      </c>
      <c r="AI28" s="28"/>
      <c r="AJ28" s="28"/>
      <c r="AK28" s="28"/>
      <c r="AL28" s="28"/>
      <c r="AM28" s="19" t="s">
        <v>68</v>
      </c>
      <c r="AN28" s="28"/>
      <c r="AO28" s="28"/>
      <c r="AP28" s="19" t="s">
        <v>18</v>
      </c>
      <c r="AQ28" s="28"/>
      <c r="AR28" s="28"/>
      <c r="AS28" s="28"/>
      <c r="AT28" s="28"/>
      <c r="AU28" s="19">
        <v>24</v>
      </c>
      <c r="AV28" s="21">
        <v>3.9539900000000003E-2</v>
      </c>
      <c r="AW28" s="28"/>
      <c r="AX28" s="28"/>
      <c r="AY28" s="28" t="s">
        <v>18</v>
      </c>
    </row>
    <row r="29" spans="4:51" x14ac:dyDescent="0.2"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6" t="s">
        <v>61</v>
      </c>
      <c r="Q29" s="27"/>
      <c r="R29" s="27"/>
      <c r="S29" s="27"/>
      <c r="T29" s="6">
        <v>1</v>
      </c>
      <c r="U29" s="6">
        <v>1164536</v>
      </c>
      <c r="V29" s="6">
        <v>20.23</v>
      </c>
      <c r="W29" s="42">
        <v>1</v>
      </c>
      <c r="X29" s="27"/>
      <c r="Y29" s="44">
        <v>2.1833300000000002</v>
      </c>
      <c r="Z29" s="27"/>
      <c r="AA29" s="27"/>
      <c r="AB29" s="27"/>
      <c r="AC29" s="27"/>
      <c r="AD29" s="27"/>
      <c r="AE29" s="27"/>
      <c r="AF29" s="16">
        <f>VLOOKUP(P29,AM:AV,10,0)</f>
        <v>4.6003299999999997E-2</v>
      </c>
      <c r="AG29" s="7">
        <f t="shared" si="0"/>
        <v>23558563.280000001</v>
      </c>
      <c r="AI29" s="28"/>
      <c r="AJ29" s="28"/>
      <c r="AK29" s="28"/>
      <c r="AL29" s="28"/>
      <c r="AM29" s="19" t="s">
        <v>69</v>
      </c>
      <c r="AN29" s="28"/>
      <c r="AO29" s="28"/>
      <c r="AP29" s="19" t="s">
        <v>17</v>
      </c>
      <c r="AQ29" s="28"/>
      <c r="AR29" s="28"/>
      <c r="AS29" s="28"/>
      <c r="AT29" s="28"/>
      <c r="AU29" s="19">
        <v>25</v>
      </c>
      <c r="AV29" s="24">
        <v>3.89112E-2</v>
      </c>
      <c r="AW29" s="28"/>
      <c r="AX29" s="28"/>
      <c r="AY29" s="28" t="s">
        <v>18</v>
      </c>
    </row>
    <row r="30" spans="4:51" x14ac:dyDescent="0.2"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6" t="s">
        <v>94</v>
      </c>
      <c r="Q30" s="27"/>
      <c r="R30" s="27"/>
      <c r="S30" s="27"/>
      <c r="T30" s="6">
        <v>1</v>
      </c>
      <c r="U30" s="6">
        <v>255757</v>
      </c>
      <c r="V30" s="6">
        <v>88.35</v>
      </c>
      <c r="W30" s="42">
        <v>1</v>
      </c>
      <c r="X30" s="27"/>
      <c r="Y30" s="44">
        <v>2.0941399999999999</v>
      </c>
      <c r="Z30" s="27"/>
      <c r="AA30" s="27"/>
      <c r="AB30" s="27"/>
      <c r="AC30" s="27"/>
      <c r="AD30" s="27"/>
      <c r="AE30" s="27"/>
      <c r="AF30" s="16">
        <f>VLOOKUP(P30,AM:AV,10,0)</f>
        <v>2.87286E-2</v>
      </c>
      <c r="AG30" s="7">
        <f t="shared" si="0"/>
        <v>22596130.949999999</v>
      </c>
      <c r="AI30" s="28"/>
      <c r="AJ30" s="28"/>
      <c r="AK30" s="28"/>
      <c r="AL30" s="28"/>
      <c r="AM30" s="19" t="s">
        <v>70</v>
      </c>
      <c r="AN30" s="28"/>
      <c r="AO30" s="28"/>
      <c r="AP30" s="19" t="s">
        <v>17</v>
      </c>
      <c r="AQ30" s="28"/>
      <c r="AR30" s="28"/>
      <c r="AS30" s="28"/>
      <c r="AT30" s="28"/>
      <c r="AU30" s="19">
        <v>26</v>
      </c>
      <c r="AV30" s="24">
        <v>3.64494E-2</v>
      </c>
      <c r="AW30" s="28"/>
      <c r="AX30" s="28"/>
      <c r="AY30" s="28" t="s">
        <v>18</v>
      </c>
    </row>
    <row r="31" spans="4:51" x14ac:dyDescent="0.2">
      <c r="D31" s="25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6" t="s">
        <v>47</v>
      </c>
      <c r="Q31" s="27"/>
      <c r="R31" s="27"/>
      <c r="S31" s="27"/>
      <c r="T31" s="6">
        <v>1</v>
      </c>
      <c r="U31" s="6">
        <v>2470401</v>
      </c>
      <c r="V31" s="6">
        <v>8.6539999999999999</v>
      </c>
      <c r="W31" s="42">
        <v>1</v>
      </c>
      <c r="X31" s="27"/>
      <c r="Y31" s="44">
        <v>1.98132</v>
      </c>
      <c r="Z31" s="27"/>
      <c r="AA31" s="27"/>
      <c r="AB31" s="27"/>
      <c r="AC31" s="27"/>
      <c r="AD31" s="27"/>
      <c r="AE31" s="27"/>
      <c r="AF31" s="16">
        <f>VLOOKUP(P31,AM:AV,10,0)</f>
        <v>8.40167E-2</v>
      </c>
      <c r="AG31" s="7">
        <f t="shared" si="0"/>
        <v>21378850.254000001</v>
      </c>
      <c r="AI31" s="28"/>
      <c r="AJ31" s="28"/>
      <c r="AK31" s="28"/>
      <c r="AL31" s="28"/>
      <c r="AM31" s="19" t="s">
        <v>71</v>
      </c>
      <c r="AN31" s="28"/>
      <c r="AO31" s="28"/>
      <c r="AP31" s="19" t="s">
        <v>18</v>
      </c>
      <c r="AQ31" s="28"/>
      <c r="AR31" s="28"/>
      <c r="AS31" s="28"/>
      <c r="AT31" s="28"/>
      <c r="AU31" s="19">
        <v>27</v>
      </c>
      <c r="AV31" s="24">
        <v>4.5917899999999998E-2</v>
      </c>
      <c r="AW31" s="28"/>
      <c r="AX31" s="28"/>
      <c r="AY31" s="28" t="s">
        <v>18</v>
      </c>
    </row>
    <row r="32" spans="4:51" x14ac:dyDescent="0.2">
      <c r="D32" s="25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6" t="s">
        <v>87</v>
      </c>
      <c r="Q32" s="27"/>
      <c r="R32" s="27"/>
      <c r="S32" s="27"/>
      <c r="T32" s="6">
        <v>1</v>
      </c>
      <c r="U32" s="6">
        <v>958688</v>
      </c>
      <c r="V32" s="6">
        <v>20.43</v>
      </c>
      <c r="W32" s="42">
        <v>1</v>
      </c>
      <c r="X32" s="27"/>
      <c r="Y32" s="44">
        <v>1.81517</v>
      </c>
      <c r="Z32" s="27"/>
      <c r="AA32" s="27"/>
      <c r="AB32" s="27"/>
      <c r="AC32" s="27"/>
      <c r="AD32" s="27"/>
      <c r="AE32" s="27"/>
      <c r="AF32" s="16">
        <f>VLOOKUP(P32,AM:AV,10,0)</f>
        <v>3.3626200000000002E-2</v>
      </c>
      <c r="AG32" s="7">
        <f t="shared" si="0"/>
        <v>19585995.84</v>
      </c>
      <c r="AI32" s="28"/>
      <c r="AJ32" s="28"/>
      <c r="AK32" s="28"/>
      <c r="AL32" s="28"/>
      <c r="AM32" s="19" t="s">
        <v>72</v>
      </c>
      <c r="AN32" s="28"/>
      <c r="AO32" s="28"/>
      <c r="AP32" s="19" t="s">
        <v>17</v>
      </c>
      <c r="AQ32" s="28"/>
      <c r="AR32" s="28"/>
      <c r="AS32" s="28"/>
      <c r="AT32" s="28"/>
      <c r="AU32" s="19">
        <v>28</v>
      </c>
      <c r="AV32" s="24">
        <v>4.8487099999999998E-2</v>
      </c>
      <c r="AW32" s="28"/>
      <c r="AX32" s="28"/>
      <c r="AY32" s="28" t="s">
        <v>18</v>
      </c>
    </row>
    <row r="33" spans="4:51" x14ac:dyDescent="0.2">
      <c r="D33" s="25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6" t="s">
        <v>76</v>
      </c>
      <c r="Q33" s="27"/>
      <c r="R33" s="27"/>
      <c r="S33" s="27"/>
      <c r="T33" s="6">
        <v>1</v>
      </c>
      <c r="U33" s="6">
        <v>462240</v>
      </c>
      <c r="V33" s="6">
        <v>40.4</v>
      </c>
      <c r="W33" s="42">
        <v>1</v>
      </c>
      <c r="X33" s="27"/>
      <c r="Y33" s="44">
        <v>1.7306900000000001</v>
      </c>
      <c r="Z33" s="27"/>
      <c r="AA33" s="27"/>
      <c r="AB33" s="27"/>
      <c r="AC33" s="27"/>
      <c r="AD33" s="27"/>
      <c r="AE33" s="27"/>
      <c r="AF33" s="16">
        <f>VLOOKUP(P33,AM:AV,10,0)</f>
        <v>3.5031699999999999E-2</v>
      </c>
      <c r="AG33" s="7">
        <f t="shared" si="0"/>
        <v>18674496</v>
      </c>
      <c r="AI33" s="28"/>
      <c r="AJ33" s="28"/>
      <c r="AK33" s="28"/>
      <c r="AL33" s="28"/>
      <c r="AM33" s="19" t="s">
        <v>73</v>
      </c>
      <c r="AN33" s="28"/>
      <c r="AO33" s="28"/>
      <c r="AP33" s="19" t="s">
        <v>18</v>
      </c>
      <c r="AQ33" s="28"/>
      <c r="AR33" s="28"/>
      <c r="AS33" s="28"/>
      <c r="AT33" s="28"/>
      <c r="AU33" s="19">
        <v>29</v>
      </c>
      <c r="AV33" s="24">
        <v>4.5536300000000002E-2</v>
      </c>
      <c r="AW33" s="28"/>
      <c r="AX33" s="28"/>
      <c r="AY33" s="28" t="s">
        <v>18</v>
      </c>
    </row>
    <row r="34" spans="4:51" x14ac:dyDescent="0.2">
      <c r="D34" s="25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6" t="s">
        <v>66</v>
      </c>
      <c r="Q34" s="27"/>
      <c r="R34" s="27"/>
      <c r="S34" s="27"/>
      <c r="T34" s="6">
        <v>1</v>
      </c>
      <c r="U34" s="6">
        <v>124590</v>
      </c>
      <c r="V34" s="6">
        <v>128.5</v>
      </c>
      <c r="W34" s="42">
        <v>1</v>
      </c>
      <c r="X34" s="27"/>
      <c r="Y34" s="44">
        <v>1.4837400000000001</v>
      </c>
      <c r="Z34" s="27"/>
      <c r="AA34" s="27"/>
      <c r="AB34" s="27"/>
      <c r="AC34" s="27"/>
      <c r="AD34" s="27"/>
      <c r="AE34" s="27"/>
      <c r="AF34" s="16">
        <f>VLOOKUP(P34,AM:AV,10,0)</f>
        <v>3.9785899999999999E-2</v>
      </c>
      <c r="AG34" s="7">
        <f t="shared" si="0"/>
        <v>16009815</v>
      </c>
      <c r="AI34" s="28"/>
      <c r="AJ34" s="28"/>
      <c r="AK34" s="28"/>
      <c r="AL34" s="28"/>
      <c r="AM34" s="19" t="s">
        <v>74</v>
      </c>
      <c r="AN34" s="28"/>
      <c r="AO34" s="28"/>
      <c r="AP34" s="19" t="s">
        <v>18</v>
      </c>
      <c r="AQ34" s="28"/>
      <c r="AR34" s="28"/>
      <c r="AS34" s="28"/>
      <c r="AT34" s="28"/>
      <c r="AU34" s="19">
        <v>30</v>
      </c>
      <c r="AV34" s="24">
        <v>3.3949600000000003E-2</v>
      </c>
      <c r="AW34" s="28"/>
      <c r="AX34" s="28"/>
      <c r="AY34" s="28" t="s">
        <v>18</v>
      </c>
    </row>
    <row r="35" spans="4:51" s="10" customFormat="1" ht="12" x14ac:dyDescent="0.2"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8" t="s">
        <v>46</v>
      </c>
      <c r="Q35" s="12"/>
      <c r="R35" s="12"/>
      <c r="S35" s="12"/>
      <c r="T35" s="12">
        <v>1</v>
      </c>
      <c r="U35" s="12"/>
      <c r="V35" s="12">
        <v>66.94</v>
      </c>
      <c r="W35" s="12">
        <v>1</v>
      </c>
      <c r="X35" s="12"/>
      <c r="Y35" s="45">
        <v>9.8949999999999996E-2</v>
      </c>
      <c r="Z35" s="12"/>
      <c r="AA35" s="12"/>
      <c r="AB35" s="12"/>
      <c r="AC35" s="12"/>
      <c r="AD35" s="12"/>
      <c r="AE35" s="12"/>
      <c r="AF35" s="17">
        <f>VLOOKUP(P35,AM:AV,10,0)</f>
        <v>6.7051100000000002E-2</v>
      </c>
      <c r="AG35" s="12"/>
      <c r="AI35" s="28"/>
      <c r="AJ35" s="28"/>
      <c r="AK35" s="28"/>
      <c r="AL35" s="28"/>
      <c r="AM35" s="19" t="s">
        <v>75</v>
      </c>
      <c r="AN35" s="28"/>
      <c r="AO35" s="28"/>
      <c r="AP35" s="19" t="s">
        <v>18</v>
      </c>
      <c r="AQ35" s="28"/>
      <c r="AR35" s="28"/>
      <c r="AS35" s="28"/>
      <c r="AT35" s="28"/>
      <c r="AU35" s="19">
        <v>31</v>
      </c>
      <c r="AV35" s="24">
        <v>3.3845399999999998E-2</v>
      </c>
      <c r="AW35" s="28"/>
      <c r="AX35" s="28"/>
      <c r="AY35" s="28" t="s">
        <v>18</v>
      </c>
    </row>
    <row r="36" spans="4:51" s="10" customFormat="1" ht="12" x14ac:dyDescent="0.2">
      <c r="D36" s="13"/>
      <c r="P36" s="1"/>
      <c r="V36" s="14"/>
      <c r="AF36" s="9"/>
      <c r="AI36" s="28"/>
      <c r="AJ36" s="28"/>
      <c r="AK36" s="28"/>
      <c r="AL36" s="28"/>
      <c r="AM36" s="19" t="s">
        <v>76</v>
      </c>
      <c r="AN36" s="28"/>
      <c r="AO36" s="28"/>
      <c r="AP36" s="19" t="s">
        <v>17</v>
      </c>
      <c r="AQ36" s="28"/>
      <c r="AR36" s="28"/>
      <c r="AS36" s="28"/>
      <c r="AT36" s="28"/>
      <c r="AU36" s="19">
        <v>32</v>
      </c>
      <c r="AV36" s="24">
        <v>3.5031699999999999E-2</v>
      </c>
      <c r="AW36" s="28"/>
      <c r="AX36" s="28"/>
      <c r="AY36" s="28" t="s">
        <v>18</v>
      </c>
    </row>
    <row r="37" spans="4:51" s="10" customFormat="1" ht="12" x14ac:dyDescent="0.2">
      <c r="D37" s="13"/>
      <c r="P37" s="1"/>
      <c r="V37" s="14"/>
      <c r="Z37" s="15"/>
      <c r="AA37" s="15"/>
      <c r="AB37" s="15"/>
      <c r="AC37" s="15"/>
      <c r="AD37" s="15"/>
      <c r="AE37" s="15"/>
      <c r="AI37" s="28"/>
      <c r="AJ37" s="28"/>
      <c r="AK37" s="28"/>
      <c r="AL37" s="28"/>
      <c r="AM37" s="19" t="s">
        <v>77</v>
      </c>
      <c r="AN37" s="28"/>
      <c r="AO37" s="28"/>
      <c r="AP37" s="19" t="s">
        <v>17</v>
      </c>
      <c r="AQ37" s="28"/>
      <c r="AR37" s="28"/>
      <c r="AS37" s="28"/>
      <c r="AT37" s="28"/>
      <c r="AU37" s="19">
        <v>33</v>
      </c>
      <c r="AV37" s="24">
        <v>4.6741400000000002E-2</v>
      </c>
      <c r="AW37" s="28"/>
      <c r="AX37" s="28"/>
      <c r="AY37" s="28" t="s">
        <v>18</v>
      </c>
    </row>
    <row r="38" spans="4:51" x14ac:dyDescent="0.2">
      <c r="AI38" s="28"/>
      <c r="AJ38" s="28"/>
      <c r="AK38" s="28"/>
      <c r="AL38" s="28"/>
      <c r="AM38" s="19" t="s">
        <v>78</v>
      </c>
      <c r="AN38" s="28"/>
      <c r="AO38" s="28"/>
      <c r="AP38" s="19" t="s">
        <v>18</v>
      </c>
      <c r="AQ38" s="28"/>
      <c r="AR38" s="28"/>
      <c r="AS38" s="28"/>
      <c r="AT38" s="28"/>
      <c r="AU38" s="19">
        <v>34</v>
      </c>
      <c r="AV38" s="24">
        <v>3.3902500000000002E-2</v>
      </c>
      <c r="AW38" s="28"/>
      <c r="AX38" s="28"/>
      <c r="AY38" s="28" t="s">
        <v>18</v>
      </c>
    </row>
    <row r="39" spans="4:51" x14ac:dyDescent="0.2">
      <c r="AI39" s="28"/>
      <c r="AJ39" s="28"/>
      <c r="AK39" s="28"/>
      <c r="AL39" s="28"/>
      <c r="AM39" s="19" t="s">
        <v>79</v>
      </c>
      <c r="AN39" s="28"/>
      <c r="AO39" s="28"/>
      <c r="AP39" s="19" t="s">
        <v>18</v>
      </c>
      <c r="AQ39" s="28"/>
      <c r="AR39" s="28"/>
      <c r="AS39" s="28"/>
      <c r="AT39" s="28"/>
      <c r="AU39" s="19">
        <v>35</v>
      </c>
      <c r="AV39" s="24">
        <v>3.2235E-2</v>
      </c>
      <c r="AW39" s="28"/>
      <c r="AX39" s="28"/>
      <c r="AY39" s="28" t="s">
        <v>18</v>
      </c>
    </row>
    <row r="40" spans="4:51" x14ac:dyDescent="0.2">
      <c r="AI40" s="28"/>
      <c r="AJ40" s="28"/>
      <c r="AK40" s="28"/>
      <c r="AL40" s="28"/>
      <c r="AM40" s="19" t="s">
        <v>80</v>
      </c>
      <c r="AN40" s="28"/>
      <c r="AO40" s="28"/>
      <c r="AP40" s="19" t="s">
        <v>18</v>
      </c>
      <c r="AQ40" s="28"/>
      <c r="AR40" s="28"/>
      <c r="AS40" s="28"/>
      <c r="AT40" s="28"/>
      <c r="AU40" s="19">
        <v>36</v>
      </c>
      <c r="AV40" s="24">
        <v>3.3443399999999998E-2</v>
      </c>
      <c r="AW40" s="28"/>
      <c r="AX40" s="28"/>
      <c r="AY40" s="28" t="s">
        <v>18</v>
      </c>
    </row>
    <row r="41" spans="4:51" x14ac:dyDescent="0.2">
      <c r="AI41" s="28"/>
      <c r="AJ41" s="28"/>
      <c r="AK41" s="28"/>
      <c r="AL41" s="28"/>
      <c r="AM41" s="19" t="s">
        <v>81</v>
      </c>
      <c r="AN41" s="28"/>
      <c r="AO41" s="28"/>
      <c r="AP41" s="19" t="s">
        <v>18</v>
      </c>
      <c r="AQ41" s="28"/>
      <c r="AR41" s="28"/>
      <c r="AS41" s="28"/>
      <c r="AT41" s="28"/>
      <c r="AU41" s="19">
        <v>37</v>
      </c>
      <c r="AV41" s="24">
        <v>3.91892E-2</v>
      </c>
      <c r="AW41" s="28"/>
      <c r="AX41" s="28"/>
      <c r="AY41" s="28" t="s">
        <v>18</v>
      </c>
    </row>
    <row r="42" spans="4:51" x14ac:dyDescent="0.2">
      <c r="AI42" s="28"/>
      <c r="AJ42" s="28"/>
      <c r="AK42" s="28"/>
      <c r="AL42" s="28"/>
      <c r="AM42" s="19" t="s">
        <v>82</v>
      </c>
      <c r="AN42" s="28"/>
      <c r="AO42" s="28"/>
      <c r="AP42" s="19" t="s">
        <v>18</v>
      </c>
      <c r="AQ42" s="28"/>
      <c r="AR42" s="28"/>
      <c r="AS42" s="28"/>
      <c r="AT42" s="28"/>
      <c r="AU42" s="19">
        <v>38</v>
      </c>
      <c r="AV42" s="24">
        <v>4.4945499999999999E-2</v>
      </c>
      <c r="AW42" s="28"/>
      <c r="AX42" s="28"/>
      <c r="AY42" s="28" t="s">
        <v>18</v>
      </c>
    </row>
    <row r="43" spans="4:51" x14ac:dyDescent="0.2">
      <c r="AI43" s="28"/>
      <c r="AJ43" s="28"/>
      <c r="AK43" s="28"/>
      <c r="AL43" s="28"/>
      <c r="AM43" s="19" t="s">
        <v>83</v>
      </c>
      <c r="AN43" s="28"/>
      <c r="AO43" s="28"/>
      <c r="AP43" s="19" t="s">
        <v>18</v>
      </c>
      <c r="AQ43" s="28"/>
      <c r="AR43" s="28"/>
      <c r="AS43" s="28"/>
      <c r="AT43" s="28"/>
      <c r="AU43" s="19">
        <v>39</v>
      </c>
      <c r="AV43" s="24">
        <v>3.2979500000000002E-2</v>
      </c>
      <c r="AW43" s="28"/>
      <c r="AX43" s="28"/>
      <c r="AY43" s="28" t="s">
        <v>18</v>
      </c>
    </row>
    <row r="44" spans="4:51" x14ac:dyDescent="0.2">
      <c r="AI44" s="28"/>
      <c r="AJ44" s="28"/>
      <c r="AK44" s="28"/>
      <c r="AL44" s="28"/>
      <c r="AM44" s="19" t="s">
        <v>84</v>
      </c>
      <c r="AN44" s="28"/>
      <c r="AO44" s="28"/>
      <c r="AP44" s="19" t="s">
        <v>18</v>
      </c>
      <c r="AQ44" s="28"/>
      <c r="AR44" s="28"/>
      <c r="AS44" s="28"/>
      <c r="AT44" s="28"/>
      <c r="AU44" s="19">
        <v>40</v>
      </c>
      <c r="AV44" s="24">
        <v>3.1571599999999998E-2</v>
      </c>
      <c r="AW44" s="28"/>
      <c r="AX44" s="28"/>
      <c r="AY44" s="28" t="s">
        <v>18</v>
      </c>
    </row>
    <row r="45" spans="4:51" x14ac:dyDescent="0.2">
      <c r="AI45" s="28"/>
      <c r="AJ45" s="28"/>
      <c r="AK45" s="28"/>
      <c r="AL45" s="28"/>
      <c r="AM45" s="19" t="s">
        <v>85</v>
      </c>
      <c r="AN45" s="28"/>
      <c r="AO45" s="28"/>
      <c r="AP45" s="19" t="s">
        <v>17</v>
      </c>
      <c r="AQ45" s="28"/>
      <c r="AR45" s="28"/>
      <c r="AS45" s="28"/>
      <c r="AT45" s="28"/>
      <c r="AU45" s="19">
        <v>41</v>
      </c>
      <c r="AV45" s="24">
        <v>3.4276099999999997E-2</v>
      </c>
      <c r="AW45" s="28"/>
      <c r="AX45" s="28"/>
      <c r="AY45" s="28" t="s">
        <v>18</v>
      </c>
    </row>
    <row r="46" spans="4:51" x14ac:dyDescent="0.2">
      <c r="AI46" s="28"/>
      <c r="AJ46" s="28"/>
      <c r="AK46" s="28"/>
      <c r="AL46" s="28"/>
      <c r="AM46" s="19" t="s">
        <v>86</v>
      </c>
      <c r="AN46" s="28"/>
      <c r="AO46" s="28"/>
      <c r="AP46" s="19" t="s">
        <v>18</v>
      </c>
      <c r="AQ46" s="28"/>
      <c r="AR46" s="28"/>
      <c r="AS46" s="28"/>
      <c r="AT46" s="28"/>
      <c r="AU46" s="19">
        <v>42</v>
      </c>
      <c r="AV46" s="24">
        <v>3.2307099999999998E-2</v>
      </c>
      <c r="AW46" s="28"/>
      <c r="AX46" s="28"/>
      <c r="AY46" s="28" t="s">
        <v>18</v>
      </c>
    </row>
    <row r="47" spans="4:51" x14ac:dyDescent="0.2">
      <c r="AI47" s="28"/>
      <c r="AJ47" s="28"/>
      <c r="AK47" s="28"/>
      <c r="AL47" s="28"/>
      <c r="AM47" s="19" t="s">
        <v>87</v>
      </c>
      <c r="AN47" s="28"/>
      <c r="AO47" s="28"/>
      <c r="AP47" s="19" t="s">
        <v>17</v>
      </c>
      <c r="AQ47" s="28"/>
      <c r="AR47" s="28"/>
      <c r="AS47" s="28"/>
      <c r="AT47" s="28"/>
      <c r="AU47" s="19">
        <v>43</v>
      </c>
      <c r="AV47" s="24">
        <v>3.3626200000000002E-2</v>
      </c>
      <c r="AW47" s="28"/>
      <c r="AX47" s="28"/>
      <c r="AY47" s="28" t="s">
        <v>18</v>
      </c>
    </row>
    <row r="48" spans="4:51" x14ac:dyDescent="0.2">
      <c r="AI48" s="28"/>
      <c r="AJ48" s="28"/>
      <c r="AK48" s="28"/>
      <c r="AL48" s="28"/>
      <c r="AM48" s="19" t="s">
        <v>88</v>
      </c>
      <c r="AN48" s="28"/>
      <c r="AO48" s="28"/>
      <c r="AP48" s="19" t="s">
        <v>17</v>
      </c>
      <c r="AQ48" s="28"/>
      <c r="AR48" s="28"/>
      <c r="AS48" s="28"/>
      <c r="AT48" s="28"/>
      <c r="AU48" s="19">
        <v>44</v>
      </c>
      <c r="AV48" s="24">
        <v>2.99479E-2</v>
      </c>
      <c r="AW48" s="28"/>
      <c r="AX48" s="28"/>
      <c r="AY48" s="28" t="s">
        <v>18</v>
      </c>
    </row>
    <row r="49" spans="35:51" x14ac:dyDescent="0.2">
      <c r="AI49" s="28"/>
      <c r="AJ49" s="28"/>
      <c r="AK49" s="28"/>
      <c r="AL49" s="28"/>
      <c r="AM49" s="19" t="s">
        <v>89</v>
      </c>
      <c r="AN49" s="28"/>
      <c r="AO49" s="28"/>
      <c r="AP49" s="19" t="s">
        <v>18</v>
      </c>
      <c r="AQ49" s="28"/>
      <c r="AR49" s="28"/>
      <c r="AS49" s="28"/>
      <c r="AT49" s="28"/>
      <c r="AU49" s="19">
        <v>45</v>
      </c>
      <c r="AV49" s="24">
        <v>3.2456499999999999E-2</v>
      </c>
      <c r="AW49" s="28"/>
      <c r="AX49" s="28"/>
      <c r="AY49" s="28" t="s">
        <v>18</v>
      </c>
    </row>
    <row r="50" spans="35:51" x14ac:dyDescent="0.2">
      <c r="AI50" s="28"/>
      <c r="AJ50" s="28"/>
      <c r="AK50" s="28"/>
      <c r="AL50" s="28"/>
      <c r="AM50" s="19" t="s">
        <v>90</v>
      </c>
      <c r="AN50" s="28"/>
      <c r="AO50" s="28"/>
      <c r="AP50" s="19" t="s">
        <v>18</v>
      </c>
      <c r="AQ50" s="28"/>
      <c r="AR50" s="28"/>
      <c r="AS50" s="28"/>
      <c r="AT50" s="28"/>
      <c r="AU50" s="19">
        <v>46</v>
      </c>
      <c r="AV50" s="24">
        <v>2.9005099999999999E-2</v>
      </c>
      <c r="AW50" s="28"/>
      <c r="AX50" s="28"/>
      <c r="AY50" s="28" t="s">
        <v>18</v>
      </c>
    </row>
    <row r="51" spans="35:51" x14ac:dyDescent="0.2">
      <c r="AI51" s="28"/>
      <c r="AJ51" s="28"/>
      <c r="AK51" s="28"/>
      <c r="AL51" s="28"/>
      <c r="AM51" s="19" t="s">
        <v>91</v>
      </c>
      <c r="AN51" s="28"/>
      <c r="AO51" s="28"/>
      <c r="AP51" s="19" t="s">
        <v>17</v>
      </c>
      <c r="AQ51" s="28"/>
      <c r="AR51" s="28"/>
      <c r="AS51" s="28"/>
      <c r="AT51" s="28"/>
      <c r="AU51" s="19">
        <v>47</v>
      </c>
      <c r="AV51" s="24">
        <v>4.0617899999999998E-2</v>
      </c>
      <c r="AW51" s="28"/>
      <c r="AX51" s="28"/>
      <c r="AY51" s="28" t="s">
        <v>18</v>
      </c>
    </row>
    <row r="52" spans="35:51" x14ac:dyDescent="0.2">
      <c r="AI52" s="28"/>
      <c r="AJ52" s="28"/>
      <c r="AK52" s="28"/>
      <c r="AL52" s="28"/>
      <c r="AM52" s="19" t="s">
        <v>92</v>
      </c>
      <c r="AN52" s="28"/>
      <c r="AO52" s="28"/>
      <c r="AP52" s="19" t="s">
        <v>17</v>
      </c>
      <c r="AQ52" s="28"/>
      <c r="AR52" s="28"/>
      <c r="AS52" s="28"/>
      <c r="AT52" s="28"/>
      <c r="AU52" s="19">
        <v>48</v>
      </c>
      <c r="AV52" s="24">
        <v>2.8846199999999999E-2</v>
      </c>
      <c r="AW52" s="28"/>
      <c r="AX52" s="28"/>
      <c r="AY52" s="28" t="s">
        <v>18</v>
      </c>
    </row>
    <row r="53" spans="35:51" x14ac:dyDescent="0.2">
      <c r="AI53" s="28"/>
      <c r="AJ53" s="28"/>
      <c r="AK53" s="28"/>
      <c r="AL53" s="28"/>
      <c r="AM53" s="19" t="s">
        <v>93</v>
      </c>
      <c r="AN53" s="28"/>
      <c r="AO53" s="28"/>
      <c r="AP53" s="19" t="s">
        <v>17</v>
      </c>
      <c r="AQ53" s="28"/>
      <c r="AR53" s="28"/>
      <c r="AS53" s="28"/>
      <c r="AT53" s="28"/>
      <c r="AU53" s="19">
        <v>49</v>
      </c>
      <c r="AV53" s="24">
        <v>3.1533499999999999E-2</v>
      </c>
      <c r="AW53" s="28"/>
      <c r="AX53" s="28"/>
      <c r="AY53" s="28" t="s">
        <v>18</v>
      </c>
    </row>
    <row r="54" spans="35:51" x14ac:dyDescent="0.2">
      <c r="AI54" s="28"/>
      <c r="AJ54" s="28"/>
      <c r="AK54" s="28"/>
      <c r="AL54" s="28"/>
      <c r="AM54" s="19" t="s">
        <v>94</v>
      </c>
      <c r="AN54" s="28"/>
      <c r="AO54" s="28"/>
      <c r="AP54" s="19" t="s">
        <v>17</v>
      </c>
      <c r="AQ54" s="28"/>
      <c r="AR54" s="28"/>
      <c r="AS54" s="28"/>
      <c r="AT54" s="28"/>
      <c r="AU54" s="19">
        <v>50</v>
      </c>
      <c r="AV54" s="24">
        <v>2.87286E-2</v>
      </c>
      <c r="AW54" s="28"/>
      <c r="AX54" s="28"/>
      <c r="AY54" s="28" t="s">
        <v>18</v>
      </c>
    </row>
    <row r="55" spans="35:51" x14ac:dyDescent="0.2">
      <c r="AI55" s="28"/>
      <c r="AJ55" s="28"/>
      <c r="AK55" s="28"/>
      <c r="AL55" s="28"/>
      <c r="AM55" s="19" t="s">
        <v>95</v>
      </c>
      <c r="AN55" s="28"/>
      <c r="AO55" s="28"/>
      <c r="AP55" s="19" t="s">
        <v>18</v>
      </c>
      <c r="AQ55" s="28"/>
      <c r="AR55" s="28"/>
      <c r="AS55" s="28"/>
      <c r="AT55" s="28"/>
      <c r="AU55" s="19">
        <v>51</v>
      </c>
      <c r="AV55" s="24">
        <v>2.7979799999999999E-2</v>
      </c>
      <c r="AW55" s="28"/>
      <c r="AX55" s="28"/>
      <c r="AY55" s="28" t="s">
        <v>18</v>
      </c>
    </row>
    <row r="56" spans="35:51" x14ac:dyDescent="0.2">
      <c r="AI56" s="28"/>
      <c r="AJ56" s="28"/>
      <c r="AK56" s="28"/>
      <c r="AL56" s="28"/>
      <c r="AM56" s="19" t="s">
        <v>96</v>
      </c>
      <c r="AN56" s="28"/>
      <c r="AO56" s="28"/>
      <c r="AP56" s="19" t="s">
        <v>18</v>
      </c>
      <c r="AQ56" s="28"/>
      <c r="AR56" s="28"/>
      <c r="AS56" s="28"/>
      <c r="AT56" s="28"/>
      <c r="AU56" s="19">
        <v>52</v>
      </c>
      <c r="AV56" s="24">
        <v>2.7945999999999999E-2</v>
      </c>
      <c r="AW56" s="28"/>
      <c r="AX56" s="28"/>
      <c r="AY56" s="28" t="s">
        <v>18</v>
      </c>
    </row>
    <row r="57" spans="35:51" x14ac:dyDescent="0.2">
      <c r="AI57" s="28"/>
      <c r="AJ57" s="28"/>
      <c r="AK57" s="28"/>
      <c r="AL57" s="28"/>
      <c r="AM57" s="19" t="s">
        <v>97</v>
      </c>
      <c r="AN57" s="28"/>
      <c r="AO57" s="28"/>
      <c r="AP57" s="19" t="s">
        <v>17</v>
      </c>
      <c r="AQ57" s="28"/>
      <c r="AR57" s="28"/>
      <c r="AS57" s="28"/>
      <c r="AT57" s="28"/>
      <c r="AU57" s="19">
        <v>53</v>
      </c>
      <c r="AV57" s="24">
        <v>3.3243599999999998E-2</v>
      </c>
      <c r="AW57" s="28"/>
      <c r="AX57" s="28"/>
      <c r="AY57" s="28" t="s">
        <v>18</v>
      </c>
    </row>
    <row r="58" spans="35:51" x14ac:dyDescent="0.2">
      <c r="AI58" s="28"/>
      <c r="AJ58" s="28"/>
      <c r="AK58" s="28"/>
      <c r="AL58" s="28"/>
      <c r="AM58" s="19" t="s">
        <v>98</v>
      </c>
      <c r="AN58" s="28"/>
      <c r="AO58" s="28"/>
      <c r="AP58" s="19" t="s">
        <v>18</v>
      </c>
      <c r="AQ58" s="28"/>
      <c r="AR58" s="28"/>
      <c r="AS58" s="28"/>
      <c r="AT58" s="28"/>
      <c r="AU58" s="19">
        <v>54</v>
      </c>
      <c r="AV58" s="24">
        <v>2.67475E-2</v>
      </c>
      <c r="AW58" s="28"/>
      <c r="AX58" s="28"/>
      <c r="AY58" s="28" t="s">
        <v>18</v>
      </c>
    </row>
    <row r="59" spans="35:51" x14ac:dyDescent="0.2">
      <c r="AI59" s="28"/>
      <c r="AJ59" s="28"/>
      <c r="AK59" s="28"/>
      <c r="AL59" s="28"/>
      <c r="AM59" s="19" t="s">
        <v>99</v>
      </c>
      <c r="AN59" s="28"/>
      <c r="AO59" s="28"/>
      <c r="AP59" s="19" t="s">
        <v>17</v>
      </c>
      <c r="AQ59" s="28"/>
      <c r="AR59" s="28"/>
      <c r="AS59" s="28"/>
      <c r="AT59" s="28"/>
      <c r="AU59" s="19">
        <v>55</v>
      </c>
      <c r="AV59" s="24">
        <v>2.68883E-2</v>
      </c>
      <c r="AW59" s="28"/>
      <c r="AX59" s="28"/>
      <c r="AY59" s="28" t="s">
        <v>18</v>
      </c>
    </row>
    <row r="60" spans="35:51" x14ac:dyDescent="0.2">
      <c r="AI60" s="28"/>
      <c r="AJ60" s="28"/>
      <c r="AK60" s="28"/>
      <c r="AL60" s="28"/>
      <c r="AM60" s="19" t="s">
        <v>100</v>
      </c>
      <c r="AN60" s="28"/>
      <c r="AO60" s="28"/>
      <c r="AP60" s="19" t="s">
        <v>17</v>
      </c>
      <c r="AQ60" s="28"/>
      <c r="AR60" s="28"/>
      <c r="AS60" s="28"/>
      <c r="AT60" s="28"/>
      <c r="AU60" s="19">
        <v>56</v>
      </c>
      <c r="AV60" s="24">
        <v>2.81211E-2</v>
      </c>
      <c r="AW60" s="28"/>
      <c r="AX60" s="28"/>
      <c r="AY60" s="28" t="s">
        <v>18</v>
      </c>
    </row>
    <row r="61" spans="35:51" x14ac:dyDescent="0.2">
      <c r="AI61" s="28"/>
      <c r="AJ61" s="28"/>
      <c r="AK61" s="28"/>
      <c r="AL61" s="28"/>
      <c r="AM61" s="19" t="s">
        <v>101</v>
      </c>
      <c r="AN61" s="28"/>
      <c r="AO61" s="28"/>
      <c r="AP61" s="19" t="s">
        <v>18</v>
      </c>
      <c r="AQ61" s="28"/>
      <c r="AR61" s="28"/>
      <c r="AS61" s="28"/>
      <c r="AT61" s="28"/>
      <c r="AU61" s="19">
        <v>57</v>
      </c>
      <c r="AV61" s="24">
        <v>2.5227699999999999E-2</v>
      </c>
      <c r="AW61" s="28"/>
      <c r="AX61" s="28"/>
      <c r="AY61" s="28" t="s">
        <v>18</v>
      </c>
    </row>
    <row r="62" spans="35:51" x14ac:dyDescent="0.2">
      <c r="AI62" s="28"/>
      <c r="AJ62" s="28"/>
      <c r="AK62" s="28"/>
      <c r="AL62" s="28"/>
      <c r="AM62" s="19" t="s">
        <v>102</v>
      </c>
      <c r="AN62" s="28"/>
      <c r="AO62" s="28"/>
      <c r="AP62" s="19" t="s">
        <v>18</v>
      </c>
      <c r="AQ62" s="28"/>
      <c r="AR62" s="28"/>
      <c r="AS62" s="28"/>
      <c r="AT62" s="28"/>
      <c r="AU62" s="19">
        <v>58</v>
      </c>
      <c r="AV62" s="24">
        <v>3.3268699999999998E-2</v>
      </c>
      <c r="AW62" s="28"/>
      <c r="AX62" s="28"/>
      <c r="AY62" s="28" t="s">
        <v>18</v>
      </c>
    </row>
    <row r="63" spans="35:51" x14ac:dyDescent="0.2">
      <c r="AI63" s="28"/>
      <c r="AJ63" s="28"/>
      <c r="AK63" s="28"/>
      <c r="AL63" s="28"/>
      <c r="AM63" s="19" t="s">
        <v>103</v>
      </c>
      <c r="AN63" s="28"/>
      <c r="AO63" s="28"/>
      <c r="AP63" s="19" t="s">
        <v>18</v>
      </c>
      <c r="AQ63" s="28"/>
      <c r="AR63" s="28"/>
      <c r="AS63" s="28"/>
      <c r="AT63" s="28"/>
      <c r="AU63" s="19">
        <v>59</v>
      </c>
      <c r="AV63" s="24">
        <v>2.4749799999999999E-2</v>
      </c>
      <c r="AW63" s="28"/>
      <c r="AX63" s="28"/>
      <c r="AY63" s="28" t="s">
        <v>18</v>
      </c>
    </row>
    <row r="64" spans="35:51" x14ac:dyDescent="0.2">
      <c r="AI64" s="28"/>
      <c r="AJ64" s="28"/>
      <c r="AK64" s="28"/>
      <c r="AL64" s="28"/>
      <c r="AM64" s="19" t="s">
        <v>104</v>
      </c>
      <c r="AN64" s="28"/>
      <c r="AO64" s="28"/>
      <c r="AP64" s="19" t="s">
        <v>18</v>
      </c>
      <c r="AQ64" s="28"/>
      <c r="AR64" s="28"/>
      <c r="AS64" s="28"/>
      <c r="AT64" s="28"/>
      <c r="AU64" s="19">
        <v>60</v>
      </c>
      <c r="AV64" s="24">
        <v>2.55026E-2</v>
      </c>
      <c r="AW64" s="28"/>
      <c r="AX64" s="28"/>
      <c r="AY64" s="28" t="s">
        <v>18</v>
      </c>
    </row>
    <row r="65" spans="35:51" x14ac:dyDescent="0.2">
      <c r="AI65" s="28"/>
      <c r="AJ65" s="28"/>
      <c r="AK65" s="28"/>
      <c r="AL65" s="28"/>
      <c r="AM65" s="19" t="s">
        <v>105</v>
      </c>
      <c r="AN65" s="28"/>
      <c r="AO65" s="28"/>
      <c r="AP65" s="19" t="s">
        <v>17</v>
      </c>
      <c r="AQ65" s="28"/>
      <c r="AR65" s="28"/>
      <c r="AS65" s="28"/>
      <c r="AT65" s="28"/>
      <c r="AU65" s="19">
        <v>63</v>
      </c>
      <c r="AV65" s="24">
        <v>2.38459E-2</v>
      </c>
      <c r="AW65" s="28"/>
      <c r="AX65" s="28"/>
      <c r="AY65" s="28" t="s">
        <v>18</v>
      </c>
    </row>
    <row r="66" spans="35:51" x14ac:dyDescent="0.2">
      <c r="AI66" s="28"/>
      <c r="AJ66" s="28"/>
      <c r="AK66" s="28"/>
      <c r="AL66" s="28"/>
      <c r="AM66" s="19" t="s">
        <v>106</v>
      </c>
      <c r="AN66" s="28"/>
      <c r="AO66" s="28"/>
      <c r="AP66" s="19" t="s">
        <v>17</v>
      </c>
      <c r="AQ66" s="28"/>
      <c r="AR66" s="28"/>
      <c r="AS66" s="28"/>
      <c r="AT66" s="28"/>
      <c r="AU66" s="19">
        <v>70</v>
      </c>
      <c r="AV66" s="24">
        <v>1.7500000000000002E-2</v>
      </c>
      <c r="AW66" s="28"/>
      <c r="AX66" s="28"/>
      <c r="AY66" s="28" t="s">
        <v>18</v>
      </c>
    </row>
  </sheetData>
  <mergeCells count="3">
    <mergeCell ref="D3:AG3"/>
    <mergeCell ref="AI3:AY3"/>
    <mergeCell ref="A1:AV1"/>
  </mergeCells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weight factor 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Kisseleva</dc:creator>
  <cp:lastModifiedBy>Elena Kisseleva</cp:lastModifiedBy>
  <dcterms:created xsi:type="dcterms:W3CDTF">2023-03-03T13:43:28Z</dcterms:created>
  <dcterms:modified xsi:type="dcterms:W3CDTF">2023-07-12T15:48:54Z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48590a-cd37-48a0-bcdf-bb95a1e956aa_Enabled">
    <vt:lpwstr>true</vt:lpwstr>
  </property>
  <property fmtid="{D5CDD505-2E9C-101B-9397-08002B2CF9AE}" pid="3" name="MSIP_Label_e348590a-cd37-48a0-bcdf-bb95a1e956aa_SetDate">
    <vt:lpwstr>2022-12-24T12:17:54Z</vt:lpwstr>
  </property>
  <property fmtid="{D5CDD505-2E9C-101B-9397-08002B2CF9AE}" pid="4" name="MSIP_Label_e348590a-cd37-48a0-bcdf-bb95a1e956aa_Method">
    <vt:lpwstr>Privileged</vt:lpwstr>
  </property>
  <property fmtid="{D5CDD505-2E9C-101B-9397-08002B2CF9AE}" pid="5" name="MSIP_Label_e348590a-cd37-48a0-bcdf-bb95a1e956aa_Name">
    <vt:lpwstr>General</vt:lpwstr>
  </property>
  <property fmtid="{D5CDD505-2E9C-101B-9397-08002B2CF9AE}" pid="6" name="MSIP_Label_e348590a-cd37-48a0-bcdf-bb95a1e956aa_SiteId">
    <vt:lpwstr>11327939-c4f6-4962-83ee-863b42bdc06e</vt:lpwstr>
  </property>
  <property fmtid="{D5CDD505-2E9C-101B-9397-08002B2CF9AE}" pid="7" name="MSIP_Label_e348590a-cd37-48a0-bcdf-bb95a1e956aa_ActionId">
    <vt:lpwstr>56ebdd0b-21fa-44a7-aa5b-4d137b9b6486</vt:lpwstr>
  </property>
  <property fmtid="{D5CDD505-2E9C-101B-9397-08002B2CF9AE}" pid="8" name="MSIP_Label_e348590a-cd37-48a0-bcdf-bb95a1e956aa_ContentBits">
    <vt:lpwstr>0</vt:lpwstr>
  </property>
</Properties>
</file>